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wer\Desktop\"/>
    </mc:Choice>
  </mc:AlternateContent>
  <bookViews>
    <workbookView xWindow="0" yWindow="0" windowWidth="19200" windowHeight="8550"/>
  </bookViews>
  <sheets>
    <sheet name="Overall" sheetId="2" r:id="rId1"/>
    <sheet name="Grade 3 Girls - Grade 3" sheetId="3" r:id="rId2"/>
    <sheet name="Grade 4 Girls - Grade 4" sheetId="4" r:id="rId3"/>
    <sheet name="Grade 5 Girls - Grade 5 Girls" sheetId="5" r:id="rId4"/>
    <sheet name="Grade 7 Girls - Grade 7 Girls" sheetId="6" r:id="rId5"/>
    <sheet name="Grade 8 Girls - Grade 8 Girls" sheetId="7" r:id="rId6"/>
    <sheet name="Grade 3 Boys - Grade 3 Boys" sheetId="8" r:id="rId7"/>
    <sheet name="Grade 4 Boys - Grade 4 Boys" sheetId="9" r:id="rId8"/>
    <sheet name="Grade 5 Boys - Grade 5 Boys" sheetId="10" r:id="rId9"/>
    <sheet name="Grade 6 Boys - Grade 6 Boys" sheetId="11" r:id="rId10"/>
    <sheet name="Grade 7 Boys - Grade 7 Boys" sheetId="12" r:id="rId11"/>
    <sheet name="Grade 8 Boys - Grade 8 Boys" sheetId="13" r:id="rId12"/>
  </sheets>
  <calcPr calcId="152511"/>
</workbook>
</file>

<file path=xl/calcChain.xml><?xml version="1.0" encoding="utf-8"?>
<calcChain xmlns="http://schemas.openxmlformats.org/spreadsheetml/2006/main">
  <c r="F3" i="13" l="1"/>
  <c r="E3" i="13"/>
  <c r="D3" i="13"/>
  <c r="C3" i="13"/>
  <c r="B3" i="13"/>
  <c r="E11" i="12"/>
  <c r="D11" i="12"/>
  <c r="F10" i="12"/>
  <c r="E10" i="12"/>
  <c r="D10" i="12"/>
  <c r="C10" i="12"/>
  <c r="B10" i="12"/>
  <c r="F9" i="12"/>
  <c r="E9" i="12"/>
  <c r="D9" i="12"/>
  <c r="C9" i="12"/>
  <c r="B9" i="12"/>
  <c r="F8" i="12"/>
  <c r="E8" i="12"/>
  <c r="D8" i="12"/>
  <c r="C8" i="12"/>
  <c r="B8" i="12"/>
  <c r="F7" i="12"/>
  <c r="E7" i="12"/>
  <c r="D7" i="12"/>
  <c r="C7" i="12"/>
  <c r="B7" i="12"/>
  <c r="F6" i="12"/>
  <c r="E6" i="12"/>
  <c r="D6" i="12"/>
  <c r="C6" i="12"/>
  <c r="B6" i="12"/>
  <c r="F5" i="12"/>
  <c r="E5" i="12"/>
  <c r="D5" i="12"/>
  <c r="C5" i="12"/>
  <c r="B5" i="12"/>
  <c r="F4" i="12"/>
  <c r="E4" i="12"/>
  <c r="D4" i="12"/>
  <c r="C4" i="12"/>
  <c r="B4" i="12"/>
  <c r="F3" i="12"/>
  <c r="E3" i="12"/>
  <c r="D3" i="12"/>
  <c r="C3" i="12"/>
  <c r="B3" i="12"/>
  <c r="F8" i="11"/>
  <c r="E8" i="11"/>
  <c r="D8" i="11"/>
  <c r="C8" i="11"/>
  <c r="B8" i="11"/>
  <c r="F7" i="11"/>
  <c r="E7" i="11"/>
  <c r="D7" i="11"/>
  <c r="C7" i="11"/>
  <c r="B7" i="11"/>
  <c r="E6" i="11"/>
  <c r="D6" i="11"/>
  <c r="F5" i="11"/>
  <c r="E5" i="11"/>
  <c r="D5" i="11"/>
  <c r="C5" i="11"/>
  <c r="B5" i="11"/>
  <c r="F4" i="11"/>
  <c r="E4" i="11"/>
  <c r="D4" i="11"/>
  <c r="C4" i="11"/>
  <c r="B4" i="11"/>
  <c r="D3" i="11"/>
  <c r="F7" i="10"/>
  <c r="E7" i="10"/>
  <c r="D7" i="10"/>
  <c r="C7" i="10"/>
  <c r="B7" i="10"/>
  <c r="F6" i="10"/>
  <c r="E6" i="10"/>
  <c r="D6" i="10"/>
  <c r="C6" i="10"/>
  <c r="B6" i="10"/>
  <c r="D5" i="10"/>
  <c r="F4" i="10"/>
  <c r="E4" i="10"/>
  <c r="D4" i="10"/>
  <c r="C4" i="10"/>
  <c r="B4" i="10"/>
  <c r="D3" i="10"/>
  <c r="F9" i="9"/>
  <c r="E9" i="9"/>
  <c r="D9" i="9"/>
  <c r="C9" i="9"/>
  <c r="B9" i="9"/>
  <c r="F8" i="9"/>
  <c r="E8" i="9"/>
  <c r="D8" i="9"/>
  <c r="C8" i="9"/>
  <c r="B8" i="9"/>
  <c r="F7" i="9"/>
  <c r="D7" i="9"/>
  <c r="C7" i="9"/>
  <c r="B7" i="9"/>
  <c r="F6" i="9"/>
  <c r="E6" i="9"/>
  <c r="D6" i="9"/>
  <c r="C6" i="9"/>
  <c r="B6" i="9"/>
  <c r="F5" i="9"/>
  <c r="E5" i="9"/>
  <c r="D5" i="9"/>
  <c r="C5" i="9"/>
  <c r="B5" i="9"/>
  <c r="F4" i="9"/>
  <c r="E4" i="9"/>
  <c r="D4" i="9"/>
  <c r="C4" i="9"/>
  <c r="B4" i="9"/>
  <c r="F3" i="9"/>
  <c r="E3" i="9"/>
  <c r="D3" i="9"/>
  <c r="C3" i="9"/>
  <c r="B3" i="9"/>
  <c r="E3" i="8"/>
  <c r="D3" i="8"/>
  <c r="F4" i="7"/>
  <c r="E4" i="7"/>
  <c r="D4" i="7"/>
  <c r="C4" i="7"/>
  <c r="B4" i="7"/>
  <c r="F3" i="7"/>
  <c r="E3" i="7"/>
  <c r="D3" i="7"/>
  <c r="C3" i="7"/>
  <c r="B3" i="7"/>
  <c r="F7" i="6"/>
  <c r="D7" i="6"/>
  <c r="E6" i="6"/>
  <c r="D6" i="6"/>
  <c r="C6" i="6"/>
  <c r="B6" i="6"/>
  <c r="E5" i="6"/>
  <c r="D5" i="6"/>
  <c r="F4" i="6"/>
  <c r="E4" i="6"/>
  <c r="D4" i="6"/>
  <c r="C4" i="6"/>
  <c r="B4" i="6"/>
  <c r="F3" i="6"/>
  <c r="E3" i="6"/>
  <c r="D3" i="6"/>
  <c r="C3" i="6"/>
  <c r="B3" i="6"/>
  <c r="F7" i="5"/>
  <c r="E7" i="5"/>
  <c r="D7" i="5"/>
  <c r="C7" i="5"/>
  <c r="B7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D7" i="4"/>
  <c r="F6" i="4"/>
  <c r="E6" i="4"/>
  <c r="D6" i="4"/>
  <c r="C6" i="4"/>
  <c r="B6" i="4"/>
  <c r="F5" i="4"/>
  <c r="E5" i="4"/>
  <c r="D5" i="4"/>
  <c r="C5" i="4"/>
  <c r="B5" i="4"/>
  <c r="F4" i="4"/>
  <c r="E4" i="4"/>
  <c r="D4" i="4"/>
  <c r="C4" i="4"/>
  <c r="B4" i="4"/>
  <c r="F3" i="4"/>
  <c r="E3" i="4"/>
  <c r="D3" i="4"/>
  <c r="C3" i="4"/>
  <c r="B3" i="4"/>
  <c r="F4" i="3"/>
  <c r="D4" i="3"/>
  <c r="F3" i="3"/>
  <c r="E3" i="3"/>
  <c r="D3" i="3"/>
  <c r="C3" i="3"/>
  <c r="B3" i="3"/>
  <c r="F49" i="2"/>
  <c r="D49" i="2"/>
  <c r="E48" i="2"/>
  <c r="D48" i="2"/>
  <c r="F47" i="2"/>
  <c r="E47" i="2"/>
  <c r="D47" i="2"/>
  <c r="C47" i="2"/>
  <c r="B47" i="2"/>
  <c r="F46" i="2"/>
  <c r="E46" i="2"/>
  <c r="D46" i="2"/>
  <c r="C46" i="2"/>
  <c r="B46" i="2"/>
  <c r="F45" i="2"/>
  <c r="E45" i="2"/>
  <c r="D45" i="2"/>
  <c r="C45" i="2"/>
  <c r="B45" i="2"/>
  <c r="D44" i="2"/>
  <c r="F43" i="2"/>
  <c r="E43" i="2"/>
  <c r="D43" i="2"/>
  <c r="C43" i="2"/>
  <c r="B43" i="2"/>
  <c r="F42" i="2"/>
  <c r="D42" i="2"/>
  <c r="C42" i="2"/>
  <c r="B42" i="2"/>
  <c r="F41" i="2"/>
  <c r="E41" i="2"/>
  <c r="D41" i="2"/>
  <c r="C41" i="2"/>
  <c r="B41" i="2"/>
  <c r="F40" i="2"/>
  <c r="E40" i="2"/>
  <c r="D40" i="2"/>
  <c r="C40" i="2"/>
  <c r="B40" i="2"/>
  <c r="F39" i="2"/>
  <c r="D39" i="2"/>
  <c r="E38" i="2"/>
  <c r="D38" i="2"/>
  <c r="C38" i="2"/>
  <c r="B38" i="2"/>
  <c r="F37" i="2"/>
  <c r="E37" i="2"/>
  <c r="D37" i="2"/>
  <c r="C37" i="2"/>
  <c r="B37" i="2"/>
  <c r="F36" i="2"/>
  <c r="E36" i="2"/>
  <c r="D36" i="2"/>
  <c r="C36" i="2"/>
  <c r="B36" i="2"/>
  <c r="F35" i="2"/>
  <c r="E35" i="2"/>
  <c r="D35" i="2"/>
  <c r="C35" i="2"/>
  <c r="B35" i="2"/>
  <c r="F34" i="2"/>
  <c r="E34" i="2"/>
  <c r="D34" i="2"/>
  <c r="C34" i="2"/>
  <c r="B34" i="2"/>
  <c r="E33" i="2"/>
  <c r="D33" i="2"/>
  <c r="F32" i="2"/>
  <c r="E32" i="2"/>
  <c r="D32" i="2"/>
  <c r="C32" i="2"/>
  <c r="B32" i="2"/>
  <c r="F31" i="2"/>
  <c r="E31" i="2"/>
  <c r="D31" i="2"/>
  <c r="C31" i="2"/>
  <c r="B31" i="2"/>
  <c r="F30" i="2"/>
  <c r="E30" i="2"/>
  <c r="D30" i="2"/>
  <c r="C30" i="2"/>
  <c r="B30" i="2"/>
  <c r="F29" i="2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E26" i="2"/>
  <c r="D26" i="2"/>
  <c r="C26" i="2"/>
  <c r="B26" i="2"/>
  <c r="E25" i="2"/>
  <c r="D25" i="2"/>
  <c r="F24" i="2"/>
  <c r="E24" i="2"/>
  <c r="D24" i="2"/>
  <c r="C24" i="2"/>
  <c r="B24" i="2"/>
  <c r="F23" i="2"/>
  <c r="E23" i="2"/>
  <c r="D23" i="2"/>
  <c r="C23" i="2"/>
  <c r="B23" i="2"/>
  <c r="E22" i="2"/>
  <c r="D22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D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D10" i="2"/>
  <c r="F9" i="2"/>
  <c r="E9" i="2"/>
  <c r="D9" i="2"/>
  <c r="C9" i="2"/>
  <c r="B9" i="2"/>
  <c r="F8" i="2"/>
  <c r="E8" i="2"/>
  <c r="D8" i="2"/>
  <c r="C8" i="2"/>
  <c r="B8" i="2"/>
  <c r="F7" i="2"/>
  <c r="E7" i="2"/>
  <c r="D7" i="2"/>
  <c r="C7" i="2"/>
  <c r="B7" i="2"/>
  <c r="F6" i="2"/>
  <c r="E6" i="2"/>
  <c r="D6" i="2"/>
  <c r="C6" i="2"/>
  <c r="B6" i="2"/>
  <c r="D5" i="2"/>
  <c r="F4" i="2"/>
  <c r="E4" i="2"/>
  <c r="D4" i="2"/>
  <c r="C4" i="2"/>
  <c r="B4" i="2"/>
  <c r="F3" i="2"/>
  <c r="E3" i="2"/>
  <c r="D3" i="2"/>
  <c r="C3" i="2"/>
  <c r="B3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<sst xmlns="http://schemas.openxmlformats.org/spreadsheetml/2006/main" count="255" uniqueCount="94">
  <si>
    <t>FINISH</t>
  </si>
  <si>
    <t>FIRST NAME</t>
  </si>
  <si>
    <t>LAST NAME</t>
  </si>
  <si>
    <t>GENDER</t>
  </si>
  <si>
    <t>Grade</t>
  </si>
  <si>
    <t>Team name</t>
  </si>
  <si>
    <t>Time</t>
  </si>
  <si>
    <t>Grade 7</t>
  </si>
  <si>
    <t>London Western T.F.C.</t>
  </si>
  <si>
    <t>5;38;02</t>
  </si>
  <si>
    <t>5;40;00</t>
  </si>
  <si>
    <t>5;45;63</t>
  </si>
  <si>
    <t>Linden</t>
  </si>
  <si>
    <t>Spence</t>
  </si>
  <si>
    <t>Grade 5</t>
  </si>
  <si>
    <t>5;50;61</t>
  </si>
  <si>
    <t>5;50;90</t>
  </si>
  <si>
    <t>5;58;26</t>
  </si>
  <si>
    <t>6;00;18</t>
  </si>
  <si>
    <t>6;00;39</t>
  </si>
  <si>
    <t>Will</t>
  </si>
  <si>
    <t>Taylor</t>
  </si>
  <si>
    <t>Grade 6</t>
  </si>
  <si>
    <t>6;01;95</t>
  </si>
  <si>
    <t>6;02;69</t>
  </si>
  <si>
    <t>6;06;84</t>
  </si>
  <si>
    <t>6;08;00</t>
  </si>
  <si>
    <t>Unattached</t>
  </si>
  <si>
    <t>6;08;70</t>
  </si>
  <si>
    <t>Grade 4</t>
  </si>
  <si>
    <t>6;10;13</t>
  </si>
  <si>
    <t>6;11;51</t>
  </si>
  <si>
    <t>6;14;45</t>
  </si>
  <si>
    <t>Raiden</t>
  </si>
  <si>
    <t>Doxtator</t>
  </si>
  <si>
    <t>6;15;19</t>
  </si>
  <si>
    <t>6;16;25</t>
  </si>
  <si>
    <t>6;21;71</t>
  </si>
  <si>
    <t>6;22;26</t>
  </si>
  <si>
    <t>Kaeden</t>
  </si>
  <si>
    <t>Chortos</t>
  </si>
  <si>
    <t>6;24;34</t>
  </si>
  <si>
    <t>6;26;62</t>
  </si>
  <si>
    <t>6;30;56</t>
  </si>
  <si>
    <t>Rebecca</t>
  </si>
  <si>
    <t>Gutteridge</t>
  </si>
  <si>
    <t>London Runner Distance Club</t>
  </si>
  <si>
    <t>6;31;42</t>
  </si>
  <si>
    <t>6;32;33</t>
  </si>
  <si>
    <t>6;35;91</t>
  </si>
  <si>
    <t>6;39;16</t>
  </si>
  <si>
    <t>6;54;77</t>
  </si>
  <si>
    <t>7;01;20</t>
  </si>
  <si>
    <t>7;01;66</t>
  </si>
  <si>
    <t>7;01;87</t>
  </si>
  <si>
    <t>Emmet</t>
  </si>
  <si>
    <t>Sharp</t>
  </si>
  <si>
    <t>Knollwood Park Public School</t>
  </si>
  <si>
    <t>7;21;32</t>
  </si>
  <si>
    <t>7;23;44</t>
  </si>
  <si>
    <t>7;23;72</t>
  </si>
  <si>
    <t>7;29;24</t>
  </si>
  <si>
    <t>7;35;34</t>
  </si>
  <si>
    <t>7;41;75</t>
  </si>
  <si>
    <t>Clair</t>
  </si>
  <si>
    <t>White</t>
  </si>
  <si>
    <t>7;46;10</t>
  </si>
  <si>
    <t>7;48;76</t>
  </si>
  <si>
    <t>7;52;29</t>
  </si>
  <si>
    <t>7;59;21</t>
  </si>
  <si>
    <t>8;00;42</t>
  </si>
  <si>
    <t>Taya</t>
  </si>
  <si>
    <t>8;02;30</t>
  </si>
  <si>
    <t>8;45;18</t>
  </si>
  <si>
    <t>8;07;16</t>
  </si>
  <si>
    <t>Grade 3</t>
  </si>
  <si>
    <t>8;21;40</t>
  </si>
  <si>
    <t>Colton</t>
  </si>
  <si>
    <t>Olver</t>
  </si>
  <si>
    <t>10;45;24</t>
  </si>
  <si>
    <t>Miyah</t>
  </si>
  <si>
    <t>Cooper</t>
  </si>
  <si>
    <t>13;45;95</t>
  </si>
  <si>
    <t>Grade 5 Girls</t>
  </si>
  <si>
    <t>Grade 7 Girls</t>
  </si>
  <si>
    <t>GRADE</t>
  </si>
  <si>
    <t>TEAM NAME</t>
  </si>
  <si>
    <t>Grade 8 Girls</t>
  </si>
  <si>
    <t>Grade 3 Boys</t>
  </si>
  <si>
    <t>Grade 4 Boys</t>
  </si>
  <si>
    <t>Grade 5 Boys</t>
  </si>
  <si>
    <t>Grade 6 Boys</t>
  </si>
  <si>
    <t>Grade 7 Boys</t>
  </si>
  <si>
    <t>Grade 8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</si>
</sst>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sz val="14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5"/>
      </bottom>
      <diagonal/>
    </border>
    <border>
      <left style="thin">
        <color indexed="14"/>
      </left>
      <right style="thin">
        <color indexed="15"/>
      </right>
      <top style="thin">
        <color indexed="15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/>
  </cellStyleXfs>
  <cellXfs count="2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0" fillId="0" borderId="0" xfId="0" applyNumberFormat="1" applyFont="1" applyAlignment="1"/>
    <xf numFmtId="49" fontId="0" fillId="2" borderId="2" xfId="0" applyNumberFormat="1" applyFont="1" applyFill="1" applyBorder="1" applyAlignment="1"/>
    <xf numFmtId="0" fontId="0" fillId="3" borderId="3" xfId="0" applyNumberFormat="1" applyFont="1" applyFill="1" applyBorder="1" applyAlignment="1"/>
    <xf numFmtId="49" fontId="0" fillId="0" borderId="4" xfId="0" applyNumberFormat="1" applyFont="1" applyBorder="1" applyAlignment="1"/>
    <xf numFmtId="49" fontId="0" fillId="0" borderId="5" xfId="0" applyNumberFormat="1" applyFont="1" applyBorder="1" applyAlignment="1"/>
    <xf numFmtId="0" fontId="0" fillId="3" borderId="6" xfId="0" applyNumberFormat="1" applyFont="1" applyFill="1" applyBorder="1" applyAlignment="1"/>
    <xf numFmtId="49" fontId="0" fillId="0" borderId="7" xfId="0" applyNumberFormat="1" applyFont="1" applyBorder="1" applyAlignment="1"/>
    <xf numFmtId="49" fontId="0" fillId="0" borderId="8" xfId="0" applyNumberFormat="1" applyFont="1" applyBorder="1" applyAlignment="1"/>
    <xf numFmtId="0" fontId="0" fillId="0" borderId="0" xfId="0" applyNumberFormat="1" applyFont="1" applyAlignment="1"/>
    <xf numFmtId="0" fontId="0" fillId="0" borderId="8" xfId="0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5" xfId="0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BDC0BF"/>
      <rgbColor rgb="FFA5A5A5"/>
      <rgbColor rgb="FF3F3F3F"/>
      <rgbColor rgb="FFDBDBD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showGridLines="0" tabSelected="1" workbookViewId="0"/>
  </sheetViews>
  <sheetFormatPr defaultColWidth="8.81640625" defaultRowHeight="14.5" customHeight="1" x14ac:dyDescent="0.35"/>
  <cols>
    <col min="1" max="2" width="10.81640625" style="1" customWidth="1"/>
    <col min="3" max="3" width="15.1796875" style="1" customWidth="1"/>
    <col min="4" max="4" width="8.81640625" style="1" customWidth="1"/>
    <col min="5" max="5" width="9.81640625" style="1" customWidth="1"/>
    <col min="6" max="6" width="25.6328125" style="1" customWidth="1"/>
    <col min="7" max="7" width="13" style="1" customWidth="1"/>
    <col min="8" max="256" width="8.81640625" style="1" customWidth="1"/>
  </cols>
  <sheetData>
    <row r="1" spans="1:7" ht="15" customHeigh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 customHeight="1" x14ac:dyDescent="0.35">
      <c r="A2" s="3">
        <v>1</v>
      </c>
      <c r="B2" s="2" t="str">
        <f>"Luke"</f>
        <v>Luke</v>
      </c>
      <c r="C2" s="2" t="str">
        <f t="shared" ref="C2:C30" si="0">"Feltham"</f>
        <v>Feltham</v>
      </c>
      <c r="D2" s="2" t="str">
        <f t="shared" ref="D2:D48" si="1">"M"</f>
        <v>M</v>
      </c>
      <c r="E2" s="2" t="str">
        <f t="shared" ref="E2:E33" si="2">"Grade 7"</f>
        <v>Grade 7</v>
      </c>
      <c r="F2" s="2" t="str">
        <f t="shared" ref="F2:F45" si="3">"London Western T.F.C."</f>
        <v>London Western T.F.C.</v>
      </c>
      <c r="G2" s="2" t="s">
        <v>9</v>
      </c>
    </row>
    <row r="3" spans="1:7" ht="15" customHeight="1" x14ac:dyDescent="0.35">
      <c r="A3" s="3">
        <v>2</v>
      </c>
      <c r="B3" s="2" t="str">
        <f>"Tyson"</f>
        <v>Tyson</v>
      </c>
      <c r="C3" s="2" t="str">
        <f>"Singh"</f>
        <v>Singh</v>
      </c>
      <c r="D3" s="2" t="str">
        <f t="shared" si="1"/>
        <v>M</v>
      </c>
      <c r="E3" s="2" t="str">
        <f t="shared" ref="E3:E16" si="4">"Grade 8"</f>
        <v>Grade 8</v>
      </c>
      <c r="F3" s="2" t="str">
        <f>"Wilton Grove Public School"</f>
        <v>Wilton Grove Public School</v>
      </c>
      <c r="G3" s="2" t="s">
        <v>10</v>
      </c>
    </row>
    <row r="4" spans="1:7" ht="15" customHeight="1" x14ac:dyDescent="0.35">
      <c r="A4" s="3">
        <v>3</v>
      </c>
      <c r="B4" s="2" t="str">
        <f>"Jack"</f>
        <v>Jack</v>
      </c>
      <c r="C4" s="2" t="str">
        <f>"Trott-McDermott"</f>
        <v>Trott-McDermott</v>
      </c>
      <c r="D4" s="2" t="str">
        <f t="shared" si="1"/>
        <v>M</v>
      </c>
      <c r="E4" s="2" t="str">
        <f t="shared" si="2"/>
        <v>Grade 7</v>
      </c>
      <c r="F4" s="2" t="str">
        <f t="shared" si="3"/>
        <v>London Western T.F.C.</v>
      </c>
      <c r="G4" s="2" t="s">
        <v>11</v>
      </c>
    </row>
    <row r="5" spans="1:7" ht="15" customHeight="1" x14ac:dyDescent="0.35">
      <c r="A5" s="3">
        <v>4</v>
      </c>
      <c r="B5" s="2" t="s">
        <v>12</v>
      </c>
      <c r="C5" s="2" t="s">
        <v>13</v>
      </c>
      <c r="D5" s="2" t="str">
        <f t="shared" si="1"/>
        <v>M</v>
      </c>
      <c r="E5" s="2" t="s">
        <v>14</v>
      </c>
      <c r="F5" s="4"/>
      <c r="G5" s="2" t="s">
        <v>15</v>
      </c>
    </row>
    <row r="6" spans="1:7" ht="15" customHeight="1" x14ac:dyDescent="0.35">
      <c r="A6" s="3">
        <v>5</v>
      </c>
      <c r="B6" s="2" t="str">
        <f>"Kirk"</f>
        <v>Kirk</v>
      </c>
      <c r="C6" s="2" t="str">
        <f t="shared" ref="C6:C12" si="5">"Hallman"</f>
        <v>Hallman</v>
      </c>
      <c r="D6" s="2" t="str">
        <f t="shared" si="1"/>
        <v>M</v>
      </c>
      <c r="E6" s="2" t="str">
        <f t="shared" ref="E6:E41" si="6">"Grade 5"</f>
        <v>Grade 5</v>
      </c>
      <c r="F6" s="2" t="str">
        <f t="shared" ref="F6:F12" si="7">"Unattached Ontario"</f>
        <v>Unattached Ontario</v>
      </c>
      <c r="G6" s="2" t="s">
        <v>16</v>
      </c>
    </row>
    <row r="7" spans="1:7" ht="15" customHeight="1" x14ac:dyDescent="0.35">
      <c r="A7" s="3">
        <v>6</v>
      </c>
      <c r="B7" s="2" t="str">
        <f>"Liam"</f>
        <v>Liam</v>
      </c>
      <c r="C7" s="2" t="str">
        <f t="shared" ref="C7:C42" si="8">"Hebert"</f>
        <v>Hebert</v>
      </c>
      <c r="D7" s="2" t="str">
        <f t="shared" si="1"/>
        <v>M</v>
      </c>
      <c r="E7" s="2" t="str">
        <f t="shared" si="2"/>
        <v>Grade 7</v>
      </c>
      <c r="F7" s="2" t="str">
        <f t="shared" ref="F7:F42" si="9">"PE Panthers"</f>
        <v>PE Panthers</v>
      </c>
      <c r="G7" s="2" t="s">
        <v>17</v>
      </c>
    </row>
    <row r="8" spans="1:7" ht="15" customHeight="1" x14ac:dyDescent="0.35">
      <c r="A8" s="3">
        <v>7</v>
      </c>
      <c r="B8" s="2" t="str">
        <f>"Preston"</f>
        <v>Preston</v>
      </c>
      <c r="C8" s="2" t="str">
        <f t="shared" ref="C8:C13" si="10">"Collins"</f>
        <v>Collins</v>
      </c>
      <c r="D8" s="2" t="str">
        <f t="shared" si="1"/>
        <v>M</v>
      </c>
      <c r="E8" s="2" t="str">
        <f t="shared" si="2"/>
        <v>Grade 7</v>
      </c>
      <c r="F8" s="2" t="str">
        <f t="shared" si="3"/>
        <v>London Western T.F.C.</v>
      </c>
      <c r="G8" s="2" t="s">
        <v>18</v>
      </c>
    </row>
    <row r="9" spans="1:7" ht="15" customHeight="1" x14ac:dyDescent="0.35">
      <c r="A9" s="3">
        <v>8</v>
      </c>
      <c r="B9" s="2" t="str">
        <f>"Machaila"</f>
        <v>Machaila</v>
      </c>
      <c r="C9" s="2" t="str">
        <f>"Wesch-Dawson"</f>
        <v>Wesch-Dawson</v>
      </c>
      <c r="D9" s="2" t="str">
        <f t="shared" ref="D9:D49" si="11">"F"</f>
        <v>F</v>
      </c>
      <c r="E9" s="2" t="str">
        <f t="shared" si="4"/>
        <v>Grade 8</v>
      </c>
      <c r="F9" s="2" t="str">
        <f>"École Monseigneur Bruyère"</f>
        <v>École Monseigneur Bruyère</v>
      </c>
      <c r="G9" s="2" t="s">
        <v>19</v>
      </c>
    </row>
    <row r="10" spans="1:7" ht="15" customHeight="1" x14ac:dyDescent="0.35">
      <c r="A10" s="3">
        <v>9</v>
      </c>
      <c r="B10" s="2" t="s">
        <v>20</v>
      </c>
      <c r="C10" s="2" t="s">
        <v>21</v>
      </c>
      <c r="D10" s="2" t="str">
        <f t="shared" si="1"/>
        <v>M</v>
      </c>
      <c r="E10" s="2" t="s">
        <v>22</v>
      </c>
      <c r="F10" s="4"/>
      <c r="G10" s="2" t="s">
        <v>23</v>
      </c>
    </row>
    <row r="11" spans="1:7" ht="15" customHeight="1" x14ac:dyDescent="0.35">
      <c r="A11" s="3">
        <v>10</v>
      </c>
      <c r="B11" s="2" t="str">
        <f>"Ainsley"</f>
        <v>Ainsley</v>
      </c>
      <c r="C11" s="2" t="str">
        <f>"Vasarhelyi"</f>
        <v>Vasarhelyi</v>
      </c>
      <c r="D11" s="2" t="str">
        <f t="shared" si="11"/>
        <v>F</v>
      </c>
      <c r="E11" s="2" t="str">
        <f t="shared" si="2"/>
        <v>Grade 7</v>
      </c>
      <c r="F11" s="2" t="str">
        <f t="shared" si="3"/>
        <v>London Western T.F.C.</v>
      </c>
      <c r="G11" s="2" t="s">
        <v>24</v>
      </c>
    </row>
    <row r="12" spans="1:7" ht="15" customHeight="1" x14ac:dyDescent="0.35">
      <c r="A12" s="3">
        <v>11</v>
      </c>
      <c r="B12" s="2" t="str">
        <f>"Grant"</f>
        <v>Grant</v>
      </c>
      <c r="C12" s="2" t="str">
        <f t="shared" si="5"/>
        <v>Hallman</v>
      </c>
      <c r="D12" s="2" t="str">
        <f t="shared" si="1"/>
        <v>M</v>
      </c>
      <c r="E12" s="2" t="str">
        <f t="shared" si="2"/>
        <v>Grade 7</v>
      </c>
      <c r="F12" s="2" t="str">
        <f t="shared" si="7"/>
        <v>Unattached Ontario</v>
      </c>
      <c r="G12" s="2" t="s">
        <v>25</v>
      </c>
    </row>
    <row r="13" spans="1:7" ht="15" customHeight="1" x14ac:dyDescent="0.35">
      <c r="A13" s="3">
        <v>12</v>
      </c>
      <c r="B13" s="2" t="str">
        <f>"Lincoln"</f>
        <v>Lincoln</v>
      </c>
      <c r="C13" s="2" t="str">
        <f t="shared" si="10"/>
        <v>Collins</v>
      </c>
      <c r="D13" s="2" t="str">
        <f t="shared" si="1"/>
        <v>M</v>
      </c>
      <c r="E13" s="2" t="str">
        <f t="shared" ref="E13:E40" si="12">"Grade 6"</f>
        <v>Grade 6</v>
      </c>
      <c r="F13" s="2" t="str">
        <f t="shared" si="3"/>
        <v>London Western T.F.C.</v>
      </c>
      <c r="G13" s="2" t="s">
        <v>26</v>
      </c>
    </row>
    <row r="14" spans="1:7" ht="15" customHeight="1" x14ac:dyDescent="0.35">
      <c r="A14" s="3">
        <v>13</v>
      </c>
      <c r="B14" s="2" t="str">
        <f>"Ashton"</f>
        <v>Ashton</v>
      </c>
      <c r="C14" s="2" t="str">
        <f t="shared" ref="C14:C27" si="13">"Brosnan"</f>
        <v>Brosnan</v>
      </c>
      <c r="D14" s="2" t="str">
        <f t="shared" si="1"/>
        <v>M</v>
      </c>
      <c r="E14" s="2" t="str">
        <f t="shared" si="12"/>
        <v>Grade 6</v>
      </c>
      <c r="F14" s="2" t="str">
        <f t="shared" ref="F14:F47" si="14">"Unattached"</f>
        <v>Unattached</v>
      </c>
      <c r="G14" s="2" t="s">
        <v>28</v>
      </c>
    </row>
    <row r="15" spans="1:7" ht="15" customHeight="1" x14ac:dyDescent="0.35">
      <c r="A15" s="3">
        <v>14</v>
      </c>
      <c r="B15" s="2" t="str">
        <f>"Amelia"</f>
        <v>Amelia</v>
      </c>
      <c r="C15" s="2" t="str">
        <f>"Hoogenboom"</f>
        <v>Hoogenboom</v>
      </c>
      <c r="D15" s="2" t="str">
        <f t="shared" si="11"/>
        <v>F</v>
      </c>
      <c r="E15" s="2" t="str">
        <f t="shared" ref="E15:E46" si="15">"Grade 4"</f>
        <v>Grade 4</v>
      </c>
      <c r="F15" s="2" t="str">
        <f t="shared" si="3"/>
        <v>London Western T.F.C.</v>
      </c>
      <c r="G15" s="2" t="s">
        <v>30</v>
      </c>
    </row>
    <row r="16" spans="1:7" ht="15" customHeight="1" x14ac:dyDescent="0.35">
      <c r="A16" s="3">
        <v>15</v>
      </c>
      <c r="B16" s="2" t="str">
        <f>"Raeden"</f>
        <v>Raeden</v>
      </c>
      <c r="C16" s="2" t="str">
        <f>"Black"</f>
        <v>Black</v>
      </c>
      <c r="D16" s="2" t="str">
        <f t="shared" si="11"/>
        <v>F</v>
      </c>
      <c r="E16" s="2" t="str">
        <f t="shared" si="4"/>
        <v>Grade 8</v>
      </c>
      <c r="F16" s="2" t="str">
        <f t="shared" si="3"/>
        <v>London Western T.F.C.</v>
      </c>
      <c r="G16" s="2" t="s">
        <v>31</v>
      </c>
    </row>
    <row r="17" spans="1:7" ht="15" customHeight="1" x14ac:dyDescent="0.35">
      <c r="A17" s="3">
        <v>16</v>
      </c>
      <c r="B17" s="2" t="str">
        <f>"Reese"</f>
        <v>Reese</v>
      </c>
      <c r="C17" s="2" t="str">
        <f>"Bernier"</f>
        <v>Bernier</v>
      </c>
      <c r="D17" s="2" t="str">
        <f t="shared" si="1"/>
        <v>M</v>
      </c>
      <c r="E17" s="2" t="str">
        <f t="shared" si="2"/>
        <v>Grade 7</v>
      </c>
      <c r="F17" s="2" t="str">
        <f t="shared" si="14"/>
        <v>Unattached</v>
      </c>
      <c r="G17" s="2" t="s">
        <v>32</v>
      </c>
    </row>
    <row r="18" spans="1:7" ht="15" customHeight="1" x14ac:dyDescent="0.35">
      <c r="A18" s="3">
        <v>17</v>
      </c>
      <c r="B18" s="2" t="s">
        <v>33</v>
      </c>
      <c r="C18" s="2" t="s">
        <v>34</v>
      </c>
      <c r="D18" s="2" t="str">
        <f t="shared" si="1"/>
        <v>M</v>
      </c>
      <c r="E18" s="2" t="s">
        <v>14</v>
      </c>
      <c r="F18" s="4"/>
      <c r="G18" s="2" t="s">
        <v>35</v>
      </c>
    </row>
    <row r="19" spans="1:7" ht="15" customHeight="1" x14ac:dyDescent="0.35">
      <c r="A19" s="3">
        <v>18</v>
      </c>
      <c r="B19" s="2" t="str">
        <f>"Hunter"</f>
        <v>Hunter</v>
      </c>
      <c r="C19" s="2" t="str">
        <f>"Craig"</f>
        <v>Craig</v>
      </c>
      <c r="D19" s="2" t="str">
        <f t="shared" si="1"/>
        <v>M</v>
      </c>
      <c r="E19" s="2" t="str">
        <f t="shared" si="2"/>
        <v>Grade 7</v>
      </c>
      <c r="F19" s="2" t="str">
        <f t="shared" si="3"/>
        <v>London Western T.F.C.</v>
      </c>
      <c r="G19" s="2" t="s">
        <v>36</v>
      </c>
    </row>
    <row r="20" spans="1:7" ht="15" customHeight="1" x14ac:dyDescent="0.35">
      <c r="A20" s="3">
        <v>19</v>
      </c>
      <c r="B20" s="2" t="str">
        <f>"Sarah"</f>
        <v>Sarah</v>
      </c>
      <c r="C20" s="2" t="str">
        <f>"Philippon"</f>
        <v>Philippon</v>
      </c>
      <c r="D20" s="2" t="str">
        <f t="shared" si="11"/>
        <v>F</v>
      </c>
      <c r="E20" s="2" t="str">
        <f>"Grade 7"</f>
        <v>Grade 7</v>
      </c>
      <c r="F20" s="2" t="str">
        <f t="shared" si="9"/>
        <v>PE Panthers</v>
      </c>
      <c r="G20" s="2" t="s">
        <v>37</v>
      </c>
    </row>
    <row r="21" spans="1:7" ht="15" customHeight="1" x14ac:dyDescent="0.35">
      <c r="A21" s="3">
        <v>20</v>
      </c>
      <c r="B21" s="2" t="str">
        <f>"Ethan"</f>
        <v>Ethan</v>
      </c>
      <c r="C21" s="2" t="str">
        <f>"Podesta"</f>
        <v>Podesta</v>
      </c>
      <c r="D21" s="2" t="str">
        <f t="shared" si="1"/>
        <v>M</v>
      </c>
      <c r="E21" s="2" t="str">
        <f t="shared" si="15"/>
        <v>Grade 4</v>
      </c>
      <c r="F21" s="2" t="str">
        <f>"Unattached"</f>
        <v>Unattached</v>
      </c>
      <c r="G21" s="2" t="s">
        <v>38</v>
      </c>
    </row>
    <row r="22" spans="1:7" ht="15" customHeight="1" x14ac:dyDescent="0.35">
      <c r="A22" s="3">
        <v>21</v>
      </c>
      <c r="B22" s="2" t="s">
        <v>39</v>
      </c>
      <c r="C22" s="2" t="s">
        <v>40</v>
      </c>
      <c r="D22" s="2" t="str">
        <f t="shared" si="1"/>
        <v>M</v>
      </c>
      <c r="E22" s="2" t="str">
        <f>"Grade 6"</f>
        <v>Grade 6</v>
      </c>
      <c r="F22" s="2" t="s">
        <v>27</v>
      </c>
      <c r="G22" s="2" t="s">
        <v>41</v>
      </c>
    </row>
    <row r="23" spans="1:7" ht="15" customHeight="1" x14ac:dyDescent="0.35">
      <c r="A23" s="3">
        <v>22</v>
      </c>
      <c r="B23" s="2" t="str">
        <f>"Simon"</f>
        <v>Simon</v>
      </c>
      <c r="C23" s="2" t="str">
        <f>"Goodyear"</f>
        <v>Goodyear</v>
      </c>
      <c r="D23" s="2" t="str">
        <f t="shared" si="1"/>
        <v>M</v>
      </c>
      <c r="E23" s="2" t="str">
        <f t="shared" si="15"/>
        <v>Grade 4</v>
      </c>
      <c r="F23" s="2" t="str">
        <f>"Unattached"</f>
        <v>Unattached</v>
      </c>
      <c r="G23" s="2" t="s">
        <v>42</v>
      </c>
    </row>
    <row r="24" spans="1:7" ht="15" customHeight="1" x14ac:dyDescent="0.35">
      <c r="A24" s="3">
        <v>23</v>
      </c>
      <c r="B24" s="2" t="str">
        <f>"Connor"</f>
        <v>Connor</v>
      </c>
      <c r="C24" s="2" t="str">
        <f>"Gibson"</f>
        <v>Gibson</v>
      </c>
      <c r="D24" s="2" t="str">
        <f t="shared" si="1"/>
        <v>M</v>
      </c>
      <c r="E24" s="2" t="str">
        <f t="shared" si="12"/>
        <v>Grade 6</v>
      </c>
      <c r="F24" s="2" t="str">
        <f t="shared" si="3"/>
        <v>London Western T.F.C.</v>
      </c>
      <c r="G24" s="2" t="s">
        <v>43</v>
      </c>
    </row>
    <row r="25" spans="1:7" ht="15" customHeight="1" x14ac:dyDescent="0.35">
      <c r="A25" s="3">
        <v>24</v>
      </c>
      <c r="B25" s="2" t="s">
        <v>44</v>
      </c>
      <c r="C25" s="2" t="s">
        <v>45</v>
      </c>
      <c r="D25" s="2" t="str">
        <f t="shared" si="11"/>
        <v>F</v>
      </c>
      <c r="E25" s="2" t="str">
        <f t="shared" si="2"/>
        <v>Grade 7</v>
      </c>
      <c r="F25" s="2" t="s">
        <v>46</v>
      </c>
      <c r="G25" s="2" t="s">
        <v>47</v>
      </c>
    </row>
    <row r="26" spans="1:7" ht="15" customHeight="1" x14ac:dyDescent="0.35">
      <c r="A26" s="3">
        <v>25</v>
      </c>
      <c r="B26" s="2" t="str">
        <f>"Ella"</f>
        <v>Ella</v>
      </c>
      <c r="C26" s="2" t="str">
        <f>"Caponcini"</f>
        <v>Caponcini</v>
      </c>
      <c r="D26" s="2" t="str">
        <f t="shared" si="11"/>
        <v>F</v>
      </c>
      <c r="E26" s="2" t="str">
        <f>"Grade 7"</f>
        <v>Grade 7</v>
      </c>
      <c r="F26" s="2" t="s">
        <v>8</v>
      </c>
      <c r="G26" s="2" t="s">
        <v>48</v>
      </c>
    </row>
    <row r="27" spans="1:7" ht="15" customHeight="1" x14ac:dyDescent="0.35">
      <c r="A27" s="3">
        <v>26</v>
      </c>
      <c r="B27" s="2" t="str">
        <f>"Addyson"</f>
        <v>Addyson</v>
      </c>
      <c r="C27" s="2" t="str">
        <f t="shared" si="13"/>
        <v>Brosnan</v>
      </c>
      <c r="D27" s="2" t="str">
        <f t="shared" si="11"/>
        <v>F</v>
      </c>
      <c r="E27" s="2" t="str">
        <f t="shared" si="15"/>
        <v>Grade 4</v>
      </c>
      <c r="F27" s="2" t="str">
        <f t="shared" si="14"/>
        <v>Unattached</v>
      </c>
      <c r="G27" s="2" t="s">
        <v>49</v>
      </c>
    </row>
    <row r="28" spans="1:7" ht="15" customHeight="1" x14ac:dyDescent="0.35">
      <c r="A28" s="3">
        <v>27</v>
      </c>
      <c r="B28" s="2" t="str">
        <f>"Leo"</f>
        <v>Leo</v>
      </c>
      <c r="C28" s="2" t="str">
        <f>"Wiebe"</f>
        <v>Wiebe</v>
      </c>
      <c r="D28" s="2" t="str">
        <f t="shared" si="1"/>
        <v>M</v>
      </c>
      <c r="E28" s="2" t="str">
        <f t="shared" si="2"/>
        <v>Grade 7</v>
      </c>
      <c r="F28" s="2" t="str">
        <f t="shared" ref="F28:F46" si="16">"London Runner Distance Club"</f>
        <v>London Runner Distance Club</v>
      </c>
      <c r="G28" s="2" t="s">
        <v>50</v>
      </c>
    </row>
    <row r="29" spans="1:7" ht="15" customHeight="1" x14ac:dyDescent="0.35">
      <c r="A29" s="3">
        <v>28</v>
      </c>
      <c r="B29" s="2" t="str">
        <f>"Sam"</f>
        <v>Sam</v>
      </c>
      <c r="C29" s="2" t="str">
        <f>"McDermott"</f>
        <v>McDermott</v>
      </c>
      <c r="D29" s="2" t="str">
        <f t="shared" si="1"/>
        <v>M</v>
      </c>
      <c r="E29" s="2" t="str">
        <f>"Grade 4"</f>
        <v>Grade 4</v>
      </c>
      <c r="F29" s="2" t="str">
        <f t="shared" si="3"/>
        <v>London Western T.F.C.</v>
      </c>
      <c r="G29" s="2" t="s">
        <v>51</v>
      </c>
    </row>
    <row r="30" spans="1:7" ht="15" customHeight="1" x14ac:dyDescent="0.35">
      <c r="A30" s="3">
        <v>29</v>
      </c>
      <c r="B30" s="2" t="str">
        <f>"Noah"</f>
        <v>Noah</v>
      </c>
      <c r="C30" s="2" t="str">
        <f t="shared" si="0"/>
        <v>Feltham</v>
      </c>
      <c r="D30" s="2" t="str">
        <f t="shared" si="1"/>
        <v>M</v>
      </c>
      <c r="E30" s="2" t="str">
        <f t="shared" si="6"/>
        <v>Grade 5</v>
      </c>
      <c r="F30" s="2" t="str">
        <f t="shared" si="3"/>
        <v>London Western T.F.C.</v>
      </c>
      <c r="G30" s="2" t="s">
        <v>52</v>
      </c>
    </row>
    <row r="31" spans="1:7" ht="15" customHeight="1" x14ac:dyDescent="0.35">
      <c r="A31" s="3">
        <v>30</v>
      </c>
      <c r="B31" s="2" t="str">
        <f>"Esme"</f>
        <v>Esme</v>
      </c>
      <c r="C31" s="2" t="str">
        <f>"Gavin"</f>
        <v>Gavin</v>
      </c>
      <c r="D31" s="2" t="str">
        <f t="shared" si="11"/>
        <v>F</v>
      </c>
      <c r="E31" s="2" t="str">
        <f t="shared" si="15"/>
        <v>Grade 4</v>
      </c>
      <c r="F31" s="2" t="str">
        <f t="shared" si="3"/>
        <v>London Western T.F.C.</v>
      </c>
      <c r="G31" s="2" t="s">
        <v>53</v>
      </c>
    </row>
    <row r="32" spans="1:7" ht="15" customHeight="1" x14ac:dyDescent="0.35">
      <c r="A32" s="3">
        <v>31</v>
      </c>
      <c r="B32" s="2" t="str">
        <f>"Sydney"</f>
        <v>Sydney</v>
      </c>
      <c r="C32" s="2" t="str">
        <f>"Rowe"</f>
        <v>Rowe</v>
      </c>
      <c r="D32" s="2" t="str">
        <f t="shared" si="11"/>
        <v>F</v>
      </c>
      <c r="E32" s="2" t="str">
        <f t="shared" si="6"/>
        <v>Grade 5</v>
      </c>
      <c r="F32" s="2" t="str">
        <f t="shared" si="3"/>
        <v>London Western T.F.C.</v>
      </c>
      <c r="G32" s="2" t="s">
        <v>54</v>
      </c>
    </row>
    <row r="33" spans="1:7" ht="15" customHeight="1" x14ac:dyDescent="0.35">
      <c r="A33" s="3">
        <v>32</v>
      </c>
      <c r="B33" s="2" t="s">
        <v>55</v>
      </c>
      <c r="C33" s="2" t="s">
        <v>56</v>
      </c>
      <c r="D33" s="2" t="str">
        <f t="shared" si="1"/>
        <v>M</v>
      </c>
      <c r="E33" s="2" t="str">
        <f t="shared" si="2"/>
        <v>Grade 7</v>
      </c>
      <c r="F33" s="2" t="s">
        <v>57</v>
      </c>
      <c r="G33" s="2" t="s">
        <v>58</v>
      </c>
    </row>
    <row r="34" spans="1:7" ht="15" customHeight="1" x14ac:dyDescent="0.35">
      <c r="A34" s="3">
        <v>33</v>
      </c>
      <c r="B34" s="2" t="str">
        <f>"Michael"</f>
        <v>Michael</v>
      </c>
      <c r="C34" s="2" t="str">
        <f>"Walsh"</f>
        <v>Walsh</v>
      </c>
      <c r="D34" s="2" t="str">
        <f t="shared" si="1"/>
        <v>M</v>
      </c>
      <c r="E34" s="2" t="str">
        <f t="shared" si="15"/>
        <v>Grade 4</v>
      </c>
      <c r="F34" s="2" t="str">
        <f t="shared" si="16"/>
        <v>London Runner Distance Club</v>
      </c>
      <c r="G34" s="2" t="s">
        <v>59</v>
      </c>
    </row>
    <row r="35" spans="1:7" ht="15" customHeight="1" x14ac:dyDescent="0.35">
      <c r="A35" s="3">
        <v>34</v>
      </c>
      <c r="B35" s="2" t="str">
        <f>"Matthew"</f>
        <v>Matthew</v>
      </c>
      <c r="C35" s="2" t="str">
        <f>"Barnard"</f>
        <v>Barnard</v>
      </c>
      <c r="D35" s="2" t="str">
        <f t="shared" si="1"/>
        <v>M</v>
      </c>
      <c r="E35" s="2" t="str">
        <f t="shared" si="6"/>
        <v>Grade 5</v>
      </c>
      <c r="F35" s="2" t="str">
        <f t="shared" si="14"/>
        <v>Unattached</v>
      </c>
      <c r="G35" s="2" t="s">
        <v>60</v>
      </c>
    </row>
    <row r="36" spans="1:7" ht="15" customHeight="1" x14ac:dyDescent="0.35">
      <c r="A36" s="3">
        <v>35</v>
      </c>
      <c r="B36" s="2" t="str">
        <f>"Madelynne"</f>
        <v>Madelynne</v>
      </c>
      <c r="C36" s="2" t="str">
        <f>"Turnbull"</f>
        <v>Turnbull</v>
      </c>
      <c r="D36" s="2" t="str">
        <f t="shared" si="11"/>
        <v>F</v>
      </c>
      <c r="E36" s="2" t="str">
        <f t="shared" si="6"/>
        <v>Grade 5</v>
      </c>
      <c r="F36" s="2" t="str">
        <f t="shared" si="3"/>
        <v>London Western T.F.C.</v>
      </c>
      <c r="G36" s="2" t="s">
        <v>61</v>
      </c>
    </row>
    <row r="37" spans="1:7" ht="15" customHeight="1" x14ac:dyDescent="0.35">
      <c r="A37" s="3">
        <v>36</v>
      </c>
      <c r="B37" s="2" t="str">
        <f t="shared" ref="B37:B38" si="17">"Claire"</f>
        <v>Claire</v>
      </c>
      <c r="C37" s="2" t="str">
        <f>"Drury"</f>
        <v>Drury</v>
      </c>
      <c r="D37" s="2" t="str">
        <f t="shared" si="11"/>
        <v>F</v>
      </c>
      <c r="E37" s="2" t="str">
        <f t="shared" si="6"/>
        <v>Grade 5</v>
      </c>
      <c r="F37" s="2" t="str">
        <f t="shared" si="3"/>
        <v>London Western T.F.C.</v>
      </c>
      <c r="G37" s="2" t="s">
        <v>62</v>
      </c>
    </row>
    <row r="38" spans="1:7" ht="15" customHeight="1" x14ac:dyDescent="0.35">
      <c r="A38" s="3">
        <v>37</v>
      </c>
      <c r="B38" s="2" t="str">
        <f t="shared" si="17"/>
        <v>Claire</v>
      </c>
      <c r="C38" s="2" t="str">
        <f>"Caponcini"</f>
        <v>Caponcini</v>
      </c>
      <c r="D38" s="2" t="str">
        <f t="shared" si="11"/>
        <v>F</v>
      </c>
      <c r="E38" s="2" t="str">
        <f t="shared" si="6"/>
        <v>Grade 5</v>
      </c>
      <c r="F38" s="2" t="s">
        <v>27</v>
      </c>
      <c r="G38" s="2" t="s">
        <v>63</v>
      </c>
    </row>
    <row r="39" spans="1:7" ht="15" customHeight="1" x14ac:dyDescent="0.35">
      <c r="A39" s="3">
        <v>38</v>
      </c>
      <c r="B39" s="2" t="s">
        <v>64</v>
      </c>
      <c r="C39" s="2" t="s">
        <v>65</v>
      </c>
      <c r="D39" s="2" t="str">
        <f t="shared" si="11"/>
        <v>F</v>
      </c>
      <c r="E39" s="2" t="s">
        <v>7</v>
      </c>
      <c r="F39" s="2" t="str">
        <f t="shared" si="3"/>
        <v>London Western T.F.C.</v>
      </c>
      <c r="G39" s="2" t="s">
        <v>66</v>
      </c>
    </row>
    <row r="40" spans="1:7" ht="15" customHeight="1" x14ac:dyDescent="0.35">
      <c r="A40" s="3">
        <v>39</v>
      </c>
      <c r="B40" s="2" t="str">
        <f>"Griffin"</f>
        <v>Griffin</v>
      </c>
      <c r="C40" s="2" t="str">
        <f>"Wick"</f>
        <v>Wick</v>
      </c>
      <c r="D40" s="2" t="str">
        <f t="shared" si="1"/>
        <v>M</v>
      </c>
      <c r="E40" s="2" t="str">
        <f t="shared" si="12"/>
        <v>Grade 6</v>
      </c>
      <c r="F40" s="2" t="str">
        <f t="shared" si="16"/>
        <v>London Runner Distance Club</v>
      </c>
      <c r="G40" s="2" t="s">
        <v>67</v>
      </c>
    </row>
    <row r="41" spans="1:7" ht="15" customHeight="1" x14ac:dyDescent="0.35">
      <c r="A41" s="3">
        <v>40</v>
      </c>
      <c r="B41" s="2" t="str">
        <f>"Lauren"</f>
        <v>Lauren</v>
      </c>
      <c r="C41" s="2" t="str">
        <f>"Hines"</f>
        <v>Hines</v>
      </c>
      <c r="D41" s="2" t="str">
        <f t="shared" si="11"/>
        <v>F</v>
      </c>
      <c r="E41" s="2" t="str">
        <f t="shared" si="6"/>
        <v>Grade 5</v>
      </c>
      <c r="F41" s="2" t="str">
        <f t="shared" si="14"/>
        <v>Unattached</v>
      </c>
      <c r="G41" s="2" t="s">
        <v>68</v>
      </c>
    </row>
    <row r="42" spans="1:7" ht="15" customHeight="1" x14ac:dyDescent="0.35">
      <c r="A42" s="3">
        <v>41</v>
      </c>
      <c r="B42" s="2" t="str">
        <f>"David"</f>
        <v>David</v>
      </c>
      <c r="C42" s="2" t="str">
        <f t="shared" si="8"/>
        <v>Hebert</v>
      </c>
      <c r="D42" s="2" t="str">
        <f t="shared" si="1"/>
        <v>M</v>
      </c>
      <c r="E42" s="2" t="s">
        <v>29</v>
      </c>
      <c r="F42" s="2" t="str">
        <f t="shared" si="9"/>
        <v>PE Panthers</v>
      </c>
      <c r="G42" s="2" t="s">
        <v>69</v>
      </c>
    </row>
    <row r="43" spans="1:7" ht="15" customHeight="1" x14ac:dyDescent="0.35">
      <c r="A43" s="3">
        <v>42</v>
      </c>
      <c r="B43" s="2" t="str">
        <f>"Mylo"</f>
        <v>Mylo</v>
      </c>
      <c r="C43" s="2" t="str">
        <f>"Yamashita"</f>
        <v>Yamashita</v>
      </c>
      <c r="D43" s="2" t="str">
        <f t="shared" si="11"/>
        <v>F</v>
      </c>
      <c r="E43" s="2" t="str">
        <f t="shared" si="15"/>
        <v>Grade 4</v>
      </c>
      <c r="F43" s="2" t="str">
        <f t="shared" si="16"/>
        <v>London Runner Distance Club</v>
      </c>
      <c r="G43" s="2" t="s">
        <v>70</v>
      </c>
    </row>
    <row r="44" spans="1:7" ht="15" customHeight="1" x14ac:dyDescent="0.35">
      <c r="A44" s="3">
        <v>43</v>
      </c>
      <c r="B44" s="2" t="s">
        <v>71</v>
      </c>
      <c r="C44" s="2" t="s">
        <v>56</v>
      </c>
      <c r="D44" s="2" t="str">
        <f t="shared" si="11"/>
        <v>F</v>
      </c>
      <c r="E44" s="2" t="s">
        <v>29</v>
      </c>
      <c r="F44" s="4"/>
      <c r="G44" s="2" t="s">
        <v>72</v>
      </c>
    </row>
    <row r="45" spans="1:7" ht="15" customHeight="1" x14ac:dyDescent="0.35">
      <c r="A45" s="3">
        <v>44</v>
      </c>
      <c r="B45" s="2" t="str">
        <f>"Filemon"</f>
        <v>Filemon</v>
      </c>
      <c r="C45" s="2" t="str">
        <f>"Van Den Berg"</f>
        <v>Van Den Berg</v>
      </c>
      <c r="D45" s="2" t="str">
        <f t="shared" si="1"/>
        <v>M</v>
      </c>
      <c r="E45" s="2" t="str">
        <f t="shared" si="15"/>
        <v>Grade 4</v>
      </c>
      <c r="F45" s="2" t="str">
        <f t="shared" si="3"/>
        <v>London Western T.F.C.</v>
      </c>
      <c r="G45" s="2" t="s">
        <v>73</v>
      </c>
    </row>
    <row r="46" spans="1:7" ht="15" customHeight="1" x14ac:dyDescent="0.35">
      <c r="A46" s="3">
        <v>45</v>
      </c>
      <c r="B46" s="2" t="str">
        <f>"Jackson"</f>
        <v>Jackson</v>
      </c>
      <c r="C46" s="2" t="str">
        <f>"Cairns"</f>
        <v>Cairns</v>
      </c>
      <c r="D46" s="2" t="str">
        <f t="shared" si="1"/>
        <v>M</v>
      </c>
      <c r="E46" s="2" t="str">
        <f t="shared" si="15"/>
        <v>Grade 4</v>
      </c>
      <c r="F46" s="2" t="str">
        <f t="shared" si="16"/>
        <v>London Runner Distance Club</v>
      </c>
      <c r="G46" s="2" t="s">
        <v>74</v>
      </c>
    </row>
    <row r="47" spans="1:7" ht="15" customHeight="1" x14ac:dyDescent="0.35">
      <c r="A47" s="3">
        <v>46</v>
      </c>
      <c r="B47" s="2" t="str">
        <f>"Abby"</f>
        <v>Abby</v>
      </c>
      <c r="C47" s="2" t="str">
        <f>"Berg"</f>
        <v>Berg</v>
      </c>
      <c r="D47" s="2" t="str">
        <f t="shared" si="11"/>
        <v>F</v>
      </c>
      <c r="E47" s="2" t="str">
        <f>"Grade 3"</f>
        <v>Grade 3</v>
      </c>
      <c r="F47" s="2" t="str">
        <f t="shared" si="14"/>
        <v>Unattached</v>
      </c>
      <c r="G47" s="2" t="s">
        <v>76</v>
      </c>
    </row>
    <row r="48" spans="1:7" ht="15" customHeight="1" x14ac:dyDescent="0.35">
      <c r="A48" s="3">
        <v>47</v>
      </c>
      <c r="B48" s="2" t="s">
        <v>77</v>
      </c>
      <c r="C48" s="2" t="s">
        <v>78</v>
      </c>
      <c r="D48" s="2" t="str">
        <f t="shared" si="1"/>
        <v>M</v>
      </c>
      <c r="E48" s="2" t="str">
        <f>"Grade 3"</f>
        <v>Grade 3</v>
      </c>
      <c r="F48" s="2" t="s">
        <v>27</v>
      </c>
      <c r="G48" s="2" t="s">
        <v>79</v>
      </c>
    </row>
    <row r="49" spans="1:7" ht="15" customHeight="1" x14ac:dyDescent="0.35">
      <c r="A49" s="3">
        <v>48</v>
      </c>
      <c r="B49" s="2" t="s">
        <v>80</v>
      </c>
      <c r="C49" s="2" t="s">
        <v>81</v>
      </c>
      <c r="D49" s="2" t="str">
        <f t="shared" si="11"/>
        <v>F</v>
      </c>
      <c r="E49" s="2" t="s">
        <v>75</v>
      </c>
      <c r="F49" s="2" t="str">
        <f>"Unattached"</f>
        <v>Unattached</v>
      </c>
      <c r="G49" s="2" t="s">
        <v>82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36328125" defaultRowHeight="14.75" customHeight="1" x14ac:dyDescent="0.35"/>
  <cols>
    <col min="1" max="1" width="4.453125" style="23" customWidth="1"/>
    <col min="2" max="4" width="16.36328125" style="23" customWidth="1"/>
    <col min="5" max="5" width="26.6328125" style="23" customWidth="1"/>
    <col min="6" max="6" width="26.1796875" style="23" customWidth="1"/>
    <col min="7" max="7" width="8.6328125" style="23" customWidth="1"/>
    <col min="8" max="256" width="16.36328125" style="23" customWidth="1"/>
  </cols>
  <sheetData>
    <row r="1" spans="1:7" ht="16" customHeight="1" x14ac:dyDescent="0.35">
      <c r="A1" s="26" t="s">
        <v>91</v>
      </c>
      <c r="B1" s="26"/>
      <c r="C1" s="26"/>
      <c r="D1" s="26"/>
      <c r="E1" s="26"/>
      <c r="F1" s="26"/>
      <c r="G1" s="26"/>
    </row>
    <row r="2" spans="1:7" ht="14.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4.5" customHeight="1" x14ac:dyDescent="0.35">
      <c r="A3" s="7">
        <v>1</v>
      </c>
      <c r="B3" s="8" t="s">
        <v>20</v>
      </c>
      <c r="C3" s="9" t="s">
        <v>21</v>
      </c>
      <c r="D3" s="9" t="str">
        <f t="shared" ref="D3:D8" si="0">"M"</f>
        <v>M</v>
      </c>
      <c r="E3" s="9" t="s">
        <v>22</v>
      </c>
      <c r="F3" s="22"/>
      <c r="G3" s="9" t="s">
        <v>23</v>
      </c>
    </row>
    <row r="4" spans="1:7" ht="14.4" customHeight="1" x14ac:dyDescent="0.35">
      <c r="A4" s="10">
        <v>2</v>
      </c>
      <c r="B4" s="11" t="str">
        <f>"Lincoln"</f>
        <v>Lincoln</v>
      </c>
      <c r="C4" s="12" t="str">
        <f>"Collins"</f>
        <v>Collins</v>
      </c>
      <c r="D4" s="12" t="str">
        <f t="shared" si="0"/>
        <v>M</v>
      </c>
      <c r="E4" s="12" t="str">
        <f t="shared" ref="E4:E7" si="1">"Grade 6"</f>
        <v>Grade 6</v>
      </c>
      <c r="F4" s="12" t="str">
        <f t="shared" ref="F4:F7" si="2">"London Western T.F.C."</f>
        <v>London Western T.F.C.</v>
      </c>
      <c r="G4" s="12" t="s">
        <v>26</v>
      </c>
    </row>
    <row r="5" spans="1:7" ht="14.4" customHeight="1" x14ac:dyDescent="0.35">
      <c r="A5" s="10">
        <v>3</v>
      </c>
      <c r="B5" s="11" t="str">
        <f>"Ashton"</f>
        <v>Ashton</v>
      </c>
      <c r="C5" s="12" t="str">
        <f>"Brosnan"</f>
        <v>Brosnan</v>
      </c>
      <c r="D5" s="12" t="str">
        <f t="shared" si="0"/>
        <v>M</v>
      </c>
      <c r="E5" s="12" t="str">
        <f>"Grade 6"</f>
        <v>Grade 6</v>
      </c>
      <c r="F5" s="12" t="str">
        <f>"Unattached"</f>
        <v>Unattached</v>
      </c>
      <c r="G5" s="12" t="s">
        <v>28</v>
      </c>
    </row>
    <row r="6" spans="1:7" ht="14.4" customHeight="1" x14ac:dyDescent="0.35">
      <c r="A6" s="10">
        <v>4</v>
      </c>
      <c r="B6" s="11" t="s">
        <v>39</v>
      </c>
      <c r="C6" s="12" t="s">
        <v>40</v>
      </c>
      <c r="D6" s="12" t="str">
        <f t="shared" si="0"/>
        <v>M</v>
      </c>
      <c r="E6" s="12" t="str">
        <f>"Grade 6"</f>
        <v>Grade 6</v>
      </c>
      <c r="F6" s="12" t="s">
        <v>27</v>
      </c>
      <c r="G6" s="12" t="s">
        <v>41</v>
      </c>
    </row>
    <row r="7" spans="1:7" ht="14.4" customHeight="1" x14ac:dyDescent="0.35">
      <c r="A7" s="10">
        <v>5</v>
      </c>
      <c r="B7" s="11" t="str">
        <f>"Connor"</f>
        <v>Connor</v>
      </c>
      <c r="C7" s="12" t="str">
        <f>"Gibson"</f>
        <v>Gibson</v>
      </c>
      <c r="D7" s="12" t="str">
        <f t="shared" si="0"/>
        <v>M</v>
      </c>
      <c r="E7" s="12" t="str">
        <f t="shared" si="1"/>
        <v>Grade 6</v>
      </c>
      <c r="F7" s="12" t="str">
        <f t="shared" si="2"/>
        <v>London Western T.F.C.</v>
      </c>
      <c r="G7" s="12" t="s">
        <v>43</v>
      </c>
    </row>
    <row r="8" spans="1:7" ht="14.4" customHeight="1" x14ac:dyDescent="0.35">
      <c r="A8" s="10">
        <v>6</v>
      </c>
      <c r="B8" s="11" t="str">
        <f>"Griffin"</f>
        <v>Griffin</v>
      </c>
      <c r="C8" s="12" t="str">
        <f>"Wick"</f>
        <v>Wick</v>
      </c>
      <c r="D8" s="12" t="str">
        <f t="shared" si="0"/>
        <v>M</v>
      </c>
      <c r="E8" s="12" t="str">
        <f>"Grade 6"</f>
        <v>Grade 6</v>
      </c>
      <c r="F8" s="12" t="str">
        <f>"London Runner Distance Club"</f>
        <v>London Runner Distance Club</v>
      </c>
      <c r="G8" s="12" t="s">
        <v>67</v>
      </c>
    </row>
  </sheetData>
  <mergeCells count="1">
    <mergeCell ref="A1:G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36328125" defaultRowHeight="14.75" customHeight="1" x14ac:dyDescent="0.35"/>
  <cols>
    <col min="1" max="1" width="4.7265625" style="24" customWidth="1"/>
    <col min="2" max="4" width="16.36328125" style="24" customWidth="1"/>
    <col min="5" max="5" width="26.1796875" style="24" customWidth="1"/>
    <col min="6" max="6" width="26.6328125" style="24" customWidth="1"/>
    <col min="7" max="7" width="7.08984375" style="24" customWidth="1"/>
    <col min="8" max="256" width="16.36328125" style="24" customWidth="1"/>
  </cols>
  <sheetData>
    <row r="1" spans="1:7" ht="16" customHeight="1" x14ac:dyDescent="0.35">
      <c r="A1" s="26" t="s">
        <v>92</v>
      </c>
      <c r="B1" s="26"/>
      <c r="C1" s="26"/>
      <c r="D1" s="26"/>
      <c r="E1" s="26"/>
      <c r="F1" s="26"/>
      <c r="G1" s="26"/>
    </row>
    <row r="2" spans="1:7" ht="14.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4.5" customHeight="1" x14ac:dyDescent="0.35">
      <c r="A3" s="7">
        <v>1</v>
      </c>
      <c r="B3" s="8" t="str">
        <f>"Luke"</f>
        <v>Luke</v>
      </c>
      <c r="C3" s="9" t="str">
        <f>"Feltham"</f>
        <v>Feltham</v>
      </c>
      <c r="D3" s="9" t="str">
        <f t="shared" ref="D3:D11" si="0">"M"</f>
        <v>M</v>
      </c>
      <c r="E3" s="9" t="str">
        <f t="shared" ref="E3:E11" si="1">"Grade 7"</f>
        <v>Grade 7</v>
      </c>
      <c r="F3" s="9" t="str">
        <f t="shared" ref="F3:F9" si="2">"London Western T.F.C."</f>
        <v>London Western T.F.C.</v>
      </c>
      <c r="G3" s="9" t="s">
        <v>9</v>
      </c>
    </row>
    <row r="4" spans="1:7" ht="14.4" customHeight="1" x14ac:dyDescent="0.35">
      <c r="A4" s="10">
        <v>2</v>
      </c>
      <c r="B4" s="11" t="str">
        <f>"Jack"</f>
        <v>Jack</v>
      </c>
      <c r="C4" s="12" t="str">
        <f>"Trott-McDermott"</f>
        <v>Trott-McDermott</v>
      </c>
      <c r="D4" s="12" t="str">
        <f t="shared" si="0"/>
        <v>M</v>
      </c>
      <c r="E4" s="12" t="str">
        <f>"Grade 7"</f>
        <v>Grade 7</v>
      </c>
      <c r="F4" s="12" t="str">
        <f t="shared" si="2"/>
        <v>London Western T.F.C.</v>
      </c>
      <c r="G4" s="12" t="s">
        <v>11</v>
      </c>
    </row>
    <row r="5" spans="1:7" ht="14.4" customHeight="1" x14ac:dyDescent="0.35">
      <c r="A5" s="10">
        <v>3</v>
      </c>
      <c r="B5" s="11" t="str">
        <f>"Liam"</f>
        <v>Liam</v>
      </c>
      <c r="C5" s="12" t="str">
        <f>"Hebert"</f>
        <v>Hebert</v>
      </c>
      <c r="D5" s="12" t="str">
        <f t="shared" si="0"/>
        <v>M</v>
      </c>
      <c r="E5" s="12" t="str">
        <f t="shared" si="1"/>
        <v>Grade 7</v>
      </c>
      <c r="F5" s="12" t="str">
        <f>"PE Panthers"</f>
        <v>PE Panthers</v>
      </c>
      <c r="G5" s="12" t="s">
        <v>17</v>
      </c>
    </row>
    <row r="6" spans="1:7" ht="14.4" customHeight="1" x14ac:dyDescent="0.35">
      <c r="A6" s="10">
        <v>4</v>
      </c>
      <c r="B6" s="11" t="str">
        <f>"Preston"</f>
        <v>Preston</v>
      </c>
      <c r="C6" s="12" t="str">
        <f>"Collins"</f>
        <v>Collins</v>
      </c>
      <c r="D6" s="12" t="str">
        <f t="shared" si="0"/>
        <v>M</v>
      </c>
      <c r="E6" s="12" t="str">
        <f>"Grade 7"</f>
        <v>Grade 7</v>
      </c>
      <c r="F6" s="12" t="str">
        <f t="shared" si="2"/>
        <v>London Western T.F.C.</v>
      </c>
      <c r="G6" s="12" t="s">
        <v>18</v>
      </c>
    </row>
    <row r="7" spans="1:7" ht="14.4" customHeight="1" x14ac:dyDescent="0.35">
      <c r="A7" s="10">
        <v>5</v>
      </c>
      <c r="B7" s="11" t="str">
        <f>"Grant"</f>
        <v>Grant</v>
      </c>
      <c r="C7" s="12" t="str">
        <f>"Hallman"</f>
        <v>Hallman</v>
      </c>
      <c r="D7" s="12" t="str">
        <f t="shared" si="0"/>
        <v>M</v>
      </c>
      <c r="E7" s="12" t="str">
        <f t="shared" si="1"/>
        <v>Grade 7</v>
      </c>
      <c r="F7" s="12" t="str">
        <f>"Unattached Ontario"</f>
        <v>Unattached Ontario</v>
      </c>
      <c r="G7" s="12" t="s">
        <v>25</v>
      </c>
    </row>
    <row r="8" spans="1:7" ht="14.4" customHeight="1" x14ac:dyDescent="0.35">
      <c r="A8" s="10">
        <v>6</v>
      </c>
      <c r="B8" s="11" t="str">
        <f>"Reese"</f>
        <v>Reese</v>
      </c>
      <c r="C8" s="12" t="str">
        <f>"Bernier"</f>
        <v>Bernier</v>
      </c>
      <c r="D8" s="12" t="str">
        <f t="shared" si="0"/>
        <v>M</v>
      </c>
      <c r="E8" s="12" t="str">
        <f t="shared" si="1"/>
        <v>Grade 7</v>
      </c>
      <c r="F8" s="12" t="str">
        <f>"Unattached"</f>
        <v>Unattached</v>
      </c>
      <c r="G8" s="12" t="s">
        <v>32</v>
      </c>
    </row>
    <row r="9" spans="1:7" ht="14.4" customHeight="1" x14ac:dyDescent="0.35">
      <c r="A9" s="10">
        <v>7</v>
      </c>
      <c r="B9" s="11" t="str">
        <f>"Hunter"</f>
        <v>Hunter</v>
      </c>
      <c r="C9" s="12" t="str">
        <f>"Craig"</f>
        <v>Craig</v>
      </c>
      <c r="D9" s="12" t="str">
        <f t="shared" si="0"/>
        <v>M</v>
      </c>
      <c r="E9" s="12" t="str">
        <f>"Grade 7"</f>
        <v>Grade 7</v>
      </c>
      <c r="F9" s="12" t="str">
        <f t="shared" si="2"/>
        <v>London Western T.F.C.</v>
      </c>
      <c r="G9" s="12" t="s">
        <v>36</v>
      </c>
    </row>
    <row r="10" spans="1:7" ht="14.4" customHeight="1" x14ac:dyDescent="0.35">
      <c r="A10" s="10">
        <v>8</v>
      </c>
      <c r="B10" s="11" t="str">
        <f>"Leo"</f>
        <v>Leo</v>
      </c>
      <c r="C10" s="12" t="str">
        <f>"Wiebe"</f>
        <v>Wiebe</v>
      </c>
      <c r="D10" s="12" t="str">
        <f t="shared" si="0"/>
        <v>M</v>
      </c>
      <c r="E10" s="12" t="str">
        <f t="shared" si="1"/>
        <v>Grade 7</v>
      </c>
      <c r="F10" s="12" t="str">
        <f>"London Runner Distance Club"</f>
        <v>London Runner Distance Club</v>
      </c>
      <c r="G10" s="12" t="s">
        <v>50</v>
      </c>
    </row>
    <row r="11" spans="1:7" ht="14.4" customHeight="1" x14ac:dyDescent="0.35">
      <c r="A11" s="10">
        <v>9</v>
      </c>
      <c r="B11" s="11" t="s">
        <v>55</v>
      </c>
      <c r="C11" s="12" t="s">
        <v>56</v>
      </c>
      <c r="D11" s="12" t="str">
        <f t="shared" si="0"/>
        <v>M</v>
      </c>
      <c r="E11" s="12" t="str">
        <f t="shared" si="1"/>
        <v>Grade 7</v>
      </c>
      <c r="F11" s="12" t="s">
        <v>57</v>
      </c>
      <c r="G11" s="12" t="s">
        <v>58</v>
      </c>
    </row>
  </sheetData>
  <mergeCells count="1">
    <mergeCell ref="A1:G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36328125" defaultRowHeight="14.75" customHeight="1" x14ac:dyDescent="0.35"/>
  <cols>
    <col min="1" max="4" width="16.36328125" style="25" customWidth="1"/>
    <col min="5" max="6" width="23.08984375" style="25" customWidth="1"/>
    <col min="7" max="7" width="6.81640625" style="25" customWidth="1"/>
    <col min="8" max="256" width="16.36328125" style="25" customWidth="1"/>
  </cols>
  <sheetData>
    <row r="1" spans="1:7" ht="16" customHeight="1" x14ac:dyDescent="0.35">
      <c r="A1" s="26" t="s">
        <v>93</v>
      </c>
      <c r="B1" s="26"/>
      <c r="C1" s="26"/>
      <c r="D1" s="26"/>
      <c r="E1" s="26"/>
      <c r="F1" s="26"/>
      <c r="G1" s="26"/>
    </row>
    <row r="2" spans="1:7" ht="14.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4.5" customHeight="1" x14ac:dyDescent="0.35">
      <c r="A3" s="7">
        <v>1</v>
      </c>
      <c r="B3" s="8" t="str">
        <f>"Tyson"</f>
        <v>Tyson</v>
      </c>
      <c r="C3" s="9" t="str">
        <f>"Singh"</f>
        <v>Singh</v>
      </c>
      <c r="D3" s="9" t="str">
        <f>"M"</f>
        <v>M</v>
      </c>
      <c r="E3" s="9" t="str">
        <f>"Grade 8"</f>
        <v>Grade 8</v>
      </c>
      <c r="F3" s="9" t="str">
        <f>"Wilton Grove Public School"</f>
        <v>Wilton Grove Public School</v>
      </c>
      <c r="G3" s="9" t="s">
        <v>10</v>
      </c>
    </row>
  </sheetData>
  <mergeCells count="1">
    <mergeCell ref="A1:G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36328125" defaultRowHeight="14.75" customHeight="1" x14ac:dyDescent="0.35"/>
  <cols>
    <col min="1" max="1" width="4.54296875" style="5" customWidth="1"/>
    <col min="2" max="5" width="16.36328125" style="5" customWidth="1"/>
    <col min="6" max="6" width="26.453125" style="5" customWidth="1"/>
    <col min="7" max="7" width="10" style="5" customWidth="1"/>
    <col min="8" max="256" width="16.36328125" style="5" customWidth="1"/>
  </cols>
  <sheetData>
    <row r="1" spans="1:7" ht="16" customHeight="1" x14ac:dyDescent="0.35">
      <c r="A1" s="26" t="s">
        <v>75</v>
      </c>
      <c r="B1" s="26"/>
      <c r="C1" s="26"/>
      <c r="D1" s="26"/>
      <c r="E1" s="26"/>
      <c r="F1" s="26"/>
      <c r="G1" s="26"/>
    </row>
    <row r="2" spans="1:7" ht="14.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4.5" customHeight="1" x14ac:dyDescent="0.35">
      <c r="A3" s="7">
        <v>1</v>
      </c>
      <c r="B3" s="8" t="str">
        <f>"Abby"</f>
        <v>Abby</v>
      </c>
      <c r="C3" s="9" t="str">
        <f>"Berg"</f>
        <v>Berg</v>
      </c>
      <c r="D3" s="9" t="str">
        <f t="shared" ref="D3:D4" si="0">"F"</f>
        <v>F</v>
      </c>
      <c r="E3" s="9" t="str">
        <f>"Grade 3"</f>
        <v>Grade 3</v>
      </c>
      <c r="F3" s="9" t="str">
        <f>"Unattached"</f>
        <v>Unattached</v>
      </c>
      <c r="G3" s="9" t="s">
        <v>76</v>
      </c>
    </row>
    <row r="4" spans="1:7" ht="14.4" customHeight="1" x14ac:dyDescent="0.35">
      <c r="A4" s="10">
        <v>2</v>
      </c>
      <c r="B4" s="11" t="s">
        <v>80</v>
      </c>
      <c r="C4" s="12" t="s">
        <v>81</v>
      </c>
      <c r="D4" s="12" t="str">
        <f t="shared" si="0"/>
        <v>F</v>
      </c>
      <c r="E4" s="12" t="s">
        <v>75</v>
      </c>
      <c r="F4" s="12" t="str">
        <f>"Unattached"</f>
        <v>Unattached</v>
      </c>
      <c r="G4" s="12" t="s">
        <v>82</v>
      </c>
    </row>
  </sheetData>
  <mergeCells count="1">
    <mergeCell ref="A1:G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36328125" defaultRowHeight="14.75" customHeight="1" x14ac:dyDescent="0.35"/>
  <cols>
    <col min="1" max="1" width="6.08984375" style="13" customWidth="1"/>
    <col min="2" max="4" width="16.36328125" style="13" customWidth="1"/>
    <col min="5" max="6" width="24.90625" style="13" customWidth="1"/>
    <col min="7" max="7" width="7.08984375" style="13" customWidth="1"/>
    <col min="8" max="256" width="16.36328125" style="13" customWidth="1"/>
  </cols>
  <sheetData>
    <row r="1" spans="1:7" ht="16" customHeight="1" x14ac:dyDescent="0.35">
      <c r="A1" s="26" t="s">
        <v>29</v>
      </c>
      <c r="B1" s="26"/>
      <c r="C1" s="26"/>
      <c r="D1" s="26"/>
      <c r="E1" s="26"/>
      <c r="F1" s="26"/>
      <c r="G1" s="26"/>
    </row>
    <row r="2" spans="1:7" ht="14.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4.5" customHeight="1" x14ac:dyDescent="0.35">
      <c r="A3" s="7">
        <v>1</v>
      </c>
      <c r="B3" s="8" t="str">
        <f>"Amelia"</f>
        <v>Amelia</v>
      </c>
      <c r="C3" s="9" t="str">
        <f>"Hoogenboom"</f>
        <v>Hoogenboom</v>
      </c>
      <c r="D3" s="9" t="str">
        <f t="shared" ref="D3:D7" si="0">"F"</f>
        <v>F</v>
      </c>
      <c r="E3" s="9" t="str">
        <f t="shared" ref="E3:E5" si="1">"Grade 4"</f>
        <v>Grade 4</v>
      </c>
      <c r="F3" s="9" t="str">
        <f t="shared" ref="F3:F5" si="2">"London Western T.F.C."</f>
        <v>London Western T.F.C.</v>
      </c>
      <c r="G3" s="9" t="s">
        <v>30</v>
      </c>
    </row>
    <row r="4" spans="1:7" ht="14.4" customHeight="1" x14ac:dyDescent="0.35">
      <c r="A4" s="10">
        <v>2</v>
      </c>
      <c r="B4" s="11" t="str">
        <f>"Addyson"</f>
        <v>Addyson</v>
      </c>
      <c r="C4" s="12" t="str">
        <f>"Brosnan"</f>
        <v>Brosnan</v>
      </c>
      <c r="D4" s="12" t="str">
        <f t="shared" si="0"/>
        <v>F</v>
      </c>
      <c r="E4" s="12" t="str">
        <f>"Grade 4"</f>
        <v>Grade 4</v>
      </c>
      <c r="F4" s="12" t="str">
        <f>"Unattached"</f>
        <v>Unattached</v>
      </c>
      <c r="G4" s="12" t="s">
        <v>49</v>
      </c>
    </row>
    <row r="5" spans="1:7" ht="14.4" customHeight="1" x14ac:dyDescent="0.35">
      <c r="A5" s="10">
        <v>3</v>
      </c>
      <c r="B5" s="11" t="str">
        <f>"Esme"</f>
        <v>Esme</v>
      </c>
      <c r="C5" s="12" t="str">
        <f>"Gavin"</f>
        <v>Gavin</v>
      </c>
      <c r="D5" s="12" t="str">
        <f t="shared" si="0"/>
        <v>F</v>
      </c>
      <c r="E5" s="12" t="str">
        <f t="shared" si="1"/>
        <v>Grade 4</v>
      </c>
      <c r="F5" s="12" t="str">
        <f t="shared" si="2"/>
        <v>London Western T.F.C.</v>
      </c>
      <c r="G5" s="12" t="s">
        <v>53</v>
      </c>
    </row>
    <row r="6" spans="1:7" ht="14.4" customHeight="1" x14ac:dyDescent="0.35">
      <c r="A6" s="10">
        <v>4</v>
      </c>
      <c r="B6" s="11" t="str">
        <f>"Mylo"</f>
        <v>Mylo</v>
      </c>
      <c r="C6" s="12" t="str">
        <f>"Yamashita"</f>
        <v>Yamashita</v>
      </c>
      <c r="D6" s="12" t="str">
        <f t="shared" si="0"/>
        <v>F</v>
      </c>
      <c r="E6" s="12" t="str">
        <f>"Grade 4"</f>
        <v>Grade 4</v>
      </c>
      <c r="F6" s="12" t="str">
        <f>"London Runner Distance Club"</f>
        <v>London Runner Distance Club</v>
      </c>
      <c r="G6" s="12" t="s">
        <v>70</v>
      </c>
    </row>
    <row r="7" spans="1:7" ht="14.4" customHeight="1" x14ac:dyDescent="0.35">
      <c r="A7" s="10">
        <v>5</v>
      </c>
      <c r="B7" s="11" t="s">
        <v>71</v>
      </c>
      <c r="C7" s="12" t="s">
        <v>56</v>
      </c>
      <c r="D7" s="12" t="str">
        <f t="shared" si="0"/>
        <v>F</v>
      </c>
      <c r="E7" s="12" t="s">
        <v>29</v>
      </c>
      <c r="F7" s="14"/>
      <c r="G7" s="12" t="s">
        <v>72</v>
      </c>
    </row>
  </sheetData>
  <mergeCells count="1">
    <mergeCell ref="A1:G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36328125" defaultRowHeight="14.75" customHeight="1" x14ac:dyDescent="0.35"/>
  <cols>
    <col min="1" max="1" width="4.6328125" style="15" customWidth="1"/>
    <col min="2" max="4" width="16.36328125" style="15" customWidth="1"/>
    <col min="5" max="5" width="24.90625" style="15" customWidth="1"/>
    <col min="6" max="6" width="21.90625" style="15" customWidth="1"/>
    <col min="7" max="7" width="8" style="15" customWidth="1"/>
    <col min="8" max="256" width="16.36328125" style="15" customWidth="1"/>
  </cols>
  <sheetData>
    <row r="1" spans="1:7" ht="16" customHeight="1" x14ac:dyDescent="0.35">
      <c r="A1" s="26" t="s">
        <v>83</v>
      </c>
      <c r="B1" s="26"/>
      <c r="C1" s="26"/>
      <c r="D1" s="26"/>
      <c r="E1" s="26"/>
      <c r="F1" s="26"/>
      <c r="G1" s="26"/>
    </row>
    <row r="2" spans="1:7" ht="14.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4.5" customHeight="1" x14ac:dyDescent="0.35">
      <c r="A3" s="7">
        <v>1</v>
      </c>
      <c r="B3" s="8" t="str">
        <f>"Sydney"</f>
        <v>Sydney</v>
      </c>
      <c r="C3" s="9" t="str">
        <f>"Rowe"</f>
        <v>Rowe</v>
      </c>
      <c r="D3" s="9" t="str">
        <f t="shared" ref="D3:D7" si="0">"F"</f>
        <v>F</v>
      </c>
      <c r="E3" s="9" t="str">
        <f t="shared" ref="E3:E5" si="1">"Grade 5"</f>
        <v>Grade 5</v>
      </c>
      <c r="F3" s="9" t="str">
        <f t="shared" ref="F3:F5" si="2">"London Western T.F.C."</f>
        <v>London Western T.F.C.</v>
      </c>
      <c r="G3" s="9" t="s">
        <v>54</v>
      </c>
    </row>
    <row r="4" spans="1:7" ht="14.4" customHeight="1" x14ac:dyDescent="0.35">
      <c r="A4" s="10">
        <v>2</v>
      </c>
      <c r="B4" s="11" t="str">
        <f>"Madelynne"</f>
        <v>Madelynne</v>
      </c>
      <c r="C4" s="12" t="str">
        <f>"Turnbull"</f>
        <v>Turnbull</v>
      </c>
      <c r="D4" s="12" t="str">
        <f t="shared" si="0"/>
        <v>F</v>
      </c>
      <c r="E4" s="12" t="str">
        <f t="shared" si="1"/>
        <v>Grade 5</v>
      </c>
      <c r="F4" s="12" t="str">
        <f t="shared" si="2"/>
        <v>London Western T.F.C.</v>
      </c>
      <c r="G4" s="12" t="s">
        <v>61</v>
      </c>
    </row>
    <row r="5" spans="1:7" ht="14.4" customHeight="1" x14ac:dyDescent="0.35">
      <c r="A5" s="10">
        <v>3</v>
      </c>
      <c r="B5" s="11" t="str">
        <f t="shared" ref="B5:B6" si="3">"Claire"</f>
        <v>Claire</v>
      </c>
      <c r="C5" s="12" t="str">
        <f>"Drury"</f>
        <v>Drury</v>
      </c>
      <c r="D5" s="12" t="str">
        <f t="shared" si="0"/>
        <v>F</v>
      </c>
      <c r="E5" s="12" t="str">
        <f t="shared" si="1"/>
        <v>Grade 5</v>
      </c>
      <c r="F5" s="12" t="str">
        <f t="shared" si="2"/>
        <v>London Western T.F.C.</v>
      </c>
      <c r="G5" s="12" t="s">
        <v>62</v>
      </c>
    </row>
    <row r="6" spans="1:7" ht="14.4" customHeight="1" x14ac:dyDescent="0.35">
      <c r="A6" s="10">
        <v>4</v>
      </c>
      <c r="B6" s="11" t="str">
        <f t="shared" si="3"/>
        <v>Claire</v>
      </c>
      <c r="C6" s="12" t="str">
        <f>"Caponcini"</f>
        <v>Caponcini</v>
      </c>
      <c r="D6" s="12" t="str">
        <f t="shared" si="0"/>
        <v>F</v>
      </c>
      <c r="E6" s="12" t="str">
        <f>"Grade 5"</f>
        <v>Grade 5</v>
      </c>
      <c r="F6" s="12" t="s">
        <v>27</v>
      </c>
      <c r="G6" s="12" t="s">
        <v>63</v>
      </c>
    </row>
    <row r="7" spans="1:7" ht="14.4" customHeight="1" x14ac:dyDescent="0.35">
      <c r="A7" s="10">
        <v>5</v>
      </c>
      <c r="B7" s="11" t="str">
        <f>"Lauren"</f>
        <v>Lauren</v>
      </c>
      <c r="C7" s="12" t="str">
        <f>"Hines"</f>
        <v>Hines</v>
      </c>
      <c r="D7" s="12" t="str">
        <f t="shared" si="0"/>
        <v>F</v>
      </c>
      <c r="E7" s="12" t="str">
        <f>"Grade 5"</f>
        <v>Grade 5</v>
      </c>
      <c r="F7" s="12" t="str">
        <f>"Unattached"</f>
        <v>Unattached</v>
      </c>
      <c r="G7" s="12" t="s">
        <v>68</v>
      </c>
    </row>
  </sheetData>
  <mergeCells count="1">
    <mergeCell ref="A1:G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36328125" defaultRowHeight="14.75" customHeight="1" x14ac:dyDescent="0.35"/>
  <cols>
    <col min="1" max="1" width="4.08984375" style="16" customWidth="1"/>
    <col min="2" max="4" width="16.36328125" style="16" customWidth="1"/>
    <col min="5" max="6" width="24.90625" style="16" customWidth="1"/>
    <col min="7" max="7" width="7.08984375" style="16" customWidth="1"/>
    <col min="8" max="256" width="16.36328125" style="16" customWidth="1"/>
  </cols>
  <sheetData>
    <row r="1" spans="1:7" ht="16" customHeight="1" x14ac:dyDescent="0.35">
      <c r="A1" s="26" t="s">
        <v>84</v>
      </c>
      <c r="B1" s="26"/>
      <c r="C1" s="26"/>
      <c r="D1" s="26"/>
      <c r="E1" s="26"/>
      <c r="F1" s="26"/>
      <c r="G1" s="26"/>
    </row>
    <row r="2" spans="1:7" ht="14.5" customHeight="1" x14ac:dyDescent="0.35">
      <c r="A2" s="6" t="s">
        <v>1</v>
      </c>
      <c r="B2" s="6" t="s">
        <v>2</v>
      </c>
      <c r="C2" s="6" t="s">
        <v>3</v>
      </c>
      <c r="D2" s="6" t="s">
        <v>85</v>
      </c>
      <c r="E2" s="6" t="s">
        <v>86</v>
      </c>
      <c r="F2" s="17"/>
      <c r="G2" s="17"/>
    </row>
    <row r="3" spans="1:7" ht="14.5" customHeight="1" x14ac:dyDescent="0.35">
      <c r="A3" s="7">
        <v>1</v>
      </c>
      <c r="B3" s="8" t="str">
        <f>"Ainsley"</f>
        <v>Ainsley</v>
      </c>
      <c r="C3" s="9" t="str">
        <f>"Vasarhelyi"</f>
        <v>Vasarhelyi</v>
      </c>
      <c r="D3" s="9" t="str">
        <f t="shared" ref="D3:D7" si="0">"F"</f>
        <v>F</v>
      </c>
      <c r="E3" s="9" t="str">
        <f>"Grade 7"</f>
        <v>Grade 7</v>
      </c>
      <c r="F3" s="9" t="str">
        <f t="shared" ref="F3:F7" si="1">"London Western T.F.C."</f>
        <v>London Western T.F.C.</v>
      </c>
      <c r="G3" s="9" t="s">
        <v>24</v>
      </c>
    </row>
    <row r="4" spans="1:7" ht="14.4" customHeight="1" x14ac:dyDescent="0.35">
      <c r="A4" s="10">
        <v>2</v>
      </c>
      <c r="B4" s="11" t="str">
        <f>"Sarah"</f>
        <v>Sarah</v>
      </c>
      <c r="C4" s="12" t="str">
        <f>"Philippon"</f>
        <v>Philippon</v>
      </c>
      <c r="D4" s="12" t="str">
        <f t="shared" si="0"/>
        <v>F</v>
      </c>
      <c r="E4" s="12" t="str">
        <f>"Grade 7"</f>
        <v>Grade 7</v>
      </c>
      <c r="F4" s="12" t="str">
        <f>"PE Panthers"</f>
        <v>PE Panthers</v>
      </c>
      <c r="G4" s="12" t="s">
        <v>37</v>
      </c>
    </row>
    <row r="5" spans="1:7" ht="14.4" customHeight="1" x14ac:dyDescent="0.35">
      <c r="A5" s="10">
        <v>3</v>
      </c>
      <c r="B5" s="11" t="s">
        <v>44</v>
      </c>
      <c r="C5" s="12" t="s">
        <v>45</v>
      </c>
      <c r="D5" s="12" t="str">
        <f t="shared" si="0"/>
        <v>F</v>
      </c>
      <c r="E5" s="12" t="str">
        <f>"Grade 7"</f>
        <v>Grade 7</v>
      </c>
      <c r="F5" s="12" t="s">
        <v>46</v>
      </c>
      <c r="G5" s="12" t="s">
        <v>47</v>
      </c>
    </row>
    <row r="6" spans="1:7" ht="14.4" customHeight="1" x14ac:dyDescent="0.35">
      <c r="A6" s="10">
        <v>4</v>
      </c>
      <c r="B6" s="11" t="str">
        <f>"Ella"</f>
        <v>Ella</v>
      </c>
      <c r="C6" s="12" t="str">
        <f>"Caponcini"</f>
        <v>Caponcini</v>
      </c>
      <c r="D6" s="12" t="str">
        <f t="shared" si="0"/>
        <v>F</v>
      </c>
      <c r="E6" s="12" t="str">
        <f>"Grade 7"</f>
        <v>Grade 7</v>
      </c>
      <c r="F6" s="12" t="s">
        <v>8</v>
      </c>
      <c r="G6" s="12" t="s">
        <v>48</v>
      </c>
    </row>
    <row r="7" spans="1:7" ht="14.4" customHeight="1" x14ac:dyDescent="0.35">
      <c r="A7" s="10">
        <v>5</v>
      </c>
      <c r="B7" s="11" t="s">
        <v>64</v>
      </c>
      <c r="C7" s="12" t="s">
        <v>65</v>
      </c>
      <c r="D7" s="12" t="str">
        <f t="shared" si="0"/>
        <v>F</v>
      </c>
      <c r="E7" s="12" t="s">
        <v>7</v>
      </c>
      <c r="F7" s="12" t="str">
        <f t="shared" si="1"/>
        <v>London Western T.F.C.</v>
      </c>
      <c r="G7" s="12" t="s">
        <v>66</v>
      </c>
    </row>
  </sheetData>
  <mergeCells count="1">
    <mergeCell ref="A1:G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36328125" defaultRowHeight="14.75" customHeight="1" x14ac:dyDescent="0.35"/>
  <cols>
    <col min="1" max="1" width="4.453125" style="18" customWidth="1"/>
    <col min="2" max="4" width="16.36328125" style="18" customWidth="1"/>
    <col min="5" max="5" width="24.36328125" style="18" customWidth="1"/>
    <col min="6" max="6" width="24.08984375" style="18" customWidth="1"/>
    <col min="7" max="7" width="7.54296875" style="18" customWidth="1"/>
    <col min="8" max="256" width="16.36328125" style="18" customWidth="1"/>
  </cols>
  <sheetData>
    <row r="1" spans="1:7" ht="16" customHeight="1" x14ac:dyDescent="0.35">
      <c r="A1" s="26" t="s">
        <v>87</v>
      </c>
      <c r="B1" s="26"/>
      <c r="C1" s="26"/>
      <c r="D1" s="26"/>
      <c r="E1" s="26"/>
      <c r="F1" s="26"/>
      <c r="G1" s="26"/>
    </row>
    <row r="2" spans="1:7" ht="14.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4.5" customHeight="1" x14ac:dyDescent="0.35">
      <c r="A3" s="7">
        <v>1</v>
      </c>
      <c r="B3" s="8" t="str">
        <f>"Machaila"</f>
        <v>Machaila</v>
      </c>
      <c r="C3" s="9" t="str">
        <f>"Wesch-Dawson"</f>
        <v>Wesch-Dawson</v>
      </c>
      <c r="D3" s="9" t="str">
        <f t="shared" ref="D3:D4" si="0">"F"</f>
        <v>F</v>
      </c>
      <c r="E3" s="9" t="str">
        <f t="shared" ref="E3:E4" si="1">"Grade 8"</f>
        <v>Grade 8</v>
      </c>
      <c r="F3" s="9" t="str">
        <f>"École Monseigneur Bruyère"</f>
        <v>École Monseigneur Bruyère</v>
      </c>
      <c r="G3" s="9" t="s">
        <v>19</v>
      </c>
    </row>
    <row r="4" spans="1:7" ht="14.4" customHeight="1" x14ac:dyDescent="0.35">
      <c r="A4" s="10">
        <v>2</v>
      </c>
      <c r="B4" s="11" t="str">
        <f>"Raeden"</f>
        <v>Raeden</v>
      </c>
      <c r="C4" s="12" t="str">
        <f>"Black"</f>
        <v>Black</v>
      </c>
      <c r="D4" s="12" t="str">
        <f t="shared" si="0"/>
        <v>F</v>
      </c>
      <c r="E4" s="12" t="str">
        <f t="shared" si="1"/>
        <v>Grade 8</v>
      </c>
      <c r="F4" s="12" t="str">
        <f>"London Western T.F.C."</f>
        <v>London Western T.F.C.</v>
      </c>
      <c r="G4" s="12" t="s">
        <v>31</v>
      </c>
    </row>
  </sheetData>
  <mergeCells count="1">
    <mergeCell ref="A1:G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36328125" defaultRowHeight="14.75" customHeight="1" x14ac:dyDescent="0.35"/>
  <cols>
    <col min="1" max="1" width="4.6328125" style="19" customWidth="1"/>
    <col min="2" max="5" width="16.36328125" style="19" customWidth="1"/>
    <col min="6" max="6" width="11.81640625" style="19" customWidth="1"/>
    <col min="7" max="7" width="7.54296875" style="19" customWidth="1"/>
    <col min="8" max="256" width="16.36328125" style="19" customWidth="1"/>
  </cols>
  <sheetData>
    <row r="1" spans="1:7" ht="16" customHeight="1" x14ac:dyDescent="0.35">
      <c r="A1" s="26" t="s">
        <v>88</v>
      </c>
      <c r="B1" s="26"/>
      <c r="C1" s="26"/>
      <c r="D1" s="26"/>
      <c r="E1" s="26"/>
      <c r="F1" s="26"/>
      <c r="G1" s="26"/>
    </row>
    <row r="2" spans="1:7" ht="14.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4.5" customHeight="1" x14ac:dyDescent="0.35">
      <c r="A3" s="7">
        <v>1</v>
      </c>
      <c r="B3" s="8" t="s">
        <v>77</v>
      </c>
      <c r="C3" s="9" t="s">
        <v>78</v>
      </c>
      <c r="D3" s="9" t="str">
        <f>"M"</f>
        <v>M</v>
      </c>
      <c r="E3" s="9" t="str">
        <f>"Grade 3"</f>
        <v>Grade 3</v>
      </c>
      <c r="F3" s="9" t="s">
        <v>27</v>
      </c>
      <c r="G3" s="9" t="s">
        <v>79</v>
      </c>
    </row>
  </sheetData>
  <mergeCells count="1">
    <mergeCell ref="A1:G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36328125" defaultRowHeight="14.75" customHeight="1" x14ac:dyDescent="0.35"/>
  <cols>
    <col min="1" max="1" width="3.6328125" style="20" customWidth="1"/>
    <col min="2" max="4" width="16.36328125" style="20" customWidth="1"/>
    <col min="5" max="5" width="26.36328125" style="20" customWidth="1"/>
    <col min="6" max="6" width="26.26953125" style="20" customWidth="1"/>
    <col min="7" max="7" width="8.453125" style="20" customWidth="1"/>
    <col min="8" max="256" width="16.36328125" style="20" customWidth="1"/>
  </cols>
  <sheetData>
    <row r="1" spans="1:7" ht="16" customHeight="1" x14ac:dyDescent="0.35">
      <c r="A1" s="26" t="s">
        <v>89</v>
      </c>
      <c r="B1" s="26"/>
      <c r="C1" s="26"/>
      <c r="D1" s="26"/>
      <c r="E1" s="26"/>
      <c r="F1" s="26"/>
      <c r="G1" s="26"/>
    </row>
    <row r="2" spans="1:7" ht="14.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4.5" customHeight="1" x14ac:dyDescent="0.35">
      <c r="A3" s="7">
        <v>1</v>
      </c>
      <c r="B3" s="8" t="str">
        <f>"Ethan"</f>
        <v>Ethan</v>
      </c>
      <c r="C3" s="9" t="str">
        <f>"Podesta"</f>
        <v>Podesta</v>
      </c>
      <c r="D3" s="9" t="str">
        <f t="shared" ref="D3:D9" si="0">"M"</f>
        <v>M</v>
      </c>
      <c r="E3" s="9" t="str">
        <f t="shared" ref="E3:E9" si="1">"Grade 4"</f>
        <v>Grade 4</v>
      </c>
      <c r="F3" s="9" t="str">
        <f t="shared" ref="F3:F4" si="2">"Unattached"</f>
        <v>Unattached</v>
      </c>
      <c r="G3" s="9" t="s">
        <v>38</v>
      </c>
    </row>
    <row r="4" spans="1:7" ht="14.4" customHeight="1" x14ac:dyDescent="0.35">
      <c r="A4" s="10">
        <v>2</v>
      </c>
      <c r="B4" s="11" t="str">
        <f>"Simon"</f>
        <v>Simon</v>
      </c>
      <c r="C4" s="12" t="str">
        <f>"Goodyear"</f>
        <v>Goodyear</v>
      </c>
      <c r="D4" s="12" t="str">
        <f t="shared" si="0"/>
        <v>M</v>
      </c>
      <c r="E4" s="12" t="str">
        <f t="shared" si="1"/>
        <v>Grade 4</v>
      </c>
      <c r="F4" s="12" t="str">
        <f t="shared" si="2"/>
        <v>Unattached</v>
      </c>
      <c r="G4" s="12" t="s">
        <v>42</v>
      </c>
    </row>
    <row r="5" spans="1:7" ht="14.4" customHeight="1" x14ac:dyDescent="0.35">
      <c r="A5" s="10">
        <v>3</v>
      </c>
      <c r="B5" s="11" t="str">
        <f>"Sam"</f>
        <v>Sam</v>
      </c>
      <c r="C5" s="12" t="str">
        <f>"McDermott"</f>
        <v>McDermott</v>
      </c>
      <c r="D5" s="12" t="str">
        <f t="shared" si="0"/>
        <v>M</v>
      </c>
      <c r="E5" s="12" t="str">
        <f t="shared" si="1"/>
        <v>Grade 4</v>
      </c>
      <c r="F5" s="12" t="str">
        <f t="shared" ref="F5:F8" si="3">"London Western T.F.C."</f>
        <v>London Western T.F.C.</v>
      </c>
      <c r="G5" s="12" t="s">
        <v>51</v>
      </c>
    </row>
    <row r="6" spans="1:7" ht="14.4" customHeight="1" x14ac:dyDescent="0.35">
      <c r="A6" s="10">
        <v>4</v>
      </c>
      <c r="B6" s="11" t="str">
        <f>"Michael"</f>
        <v>Michael</v>
      </c>
      <c r="C6" s="12" t="str">
        <f>"Walsh"</f>
        <v>Walsh</v>
      </c>
      <c r="D6" s="12" t="str">
        <f t="shared" si="0"/>
        <v>M</v>
      </c>
      <c r="E6" s="12" t="str">
        <f t="shared" si="1"/>
        <v>Grade 4</v>
      </c>
      <c r="F6" s="12" t="str">
        <f t="shared" ref="F6:F9" si="4">"London Runner Distance Club"</f>
        <v>London Runner Distance Club</v>
      </c>
      <c r="G6" s="12" t="s">
        <v>59</v>
      </c>
    </row>
    <row r="7" spans="1:7" ht="14.4" customHeight="1" x14ac:dyDescent="0.35">
      <c r="A7" s="10">
        <v>5</v>
      </c>
      <c r="B7" s="11" t="str">
        <f>"David"</f>
        <v>David</v>
      </c>
      <c r="C7" s="12" t="str">
        <f>"Hebert"</f>
        <v>Hebert</v>
      </c>
      <c r="D7" s="12" t="str">
        <f t="shared" si="0"/>
        <v>M</v>
      </c>
      <c r="E7" s="12" t="s">
        <v>29</v>
      </c>
      <c r="F7" s="12" t="str">
        <f>"PE Panthers"</f>
        <v>PE Panthers</v>
      </c>
      <c r="G7" s="12" t="s">
        <v>69</v>
      </c>
    </row>
    <row r="8" spans="1:7" ht="14.4" customHeight="1" x14ac:dyDescent="0.35">
      <c r="A8" s="10">
        <v>6</v>
      </c>
      <c r="B8" s="11" t="str">
        <f>"Filemon"</f>
        <v>Filemon</v>
      </c>
      <c r="C8" s="12" t="str">
        <f>"Van Den Berg"</f>
        <v>Van Den Berg</v>
      </c>
      <c r="D8" s="12" t="str">
        <f t="shared" si="0"/>
        <v>M</v>
      </c>
      <c r="E8" s="12" t="str">
        <f t="shared" si="1"/>
        <v>Grade 4</v>
      </c>
      <c r="F8" s="12" t="str">
        <f t="shared" si="3"/>
        <v>London Western T.F.C.</v>
      </c>
      <c r="G8" s="12" t="s">
        <v>73</v>
      </c>
    </row>
    <row r="9" spans="1:7" ht="14.4" customHeight="1" x14ac:dyDescent="0.35">
      <c r="A9" s="10">
        <v>7</v>
      </c>
      <c r="B9" s="11" t="str">
        <f>"Jackson"</f>
        <v>Jackson</v>
      </c>
      <c r="C9" s="12" t="str">
        <f>"Cairns"</f>
        <v>Cairns</v>
      </c>
      <c r="D9" s="12" t="str">
        <f t="shared" si="0"/>
        <v>M</v>
      </c>
      <c r="E9" s="12" t="str">
        <f t="shared" si="1"/>
        <v>Grade 4</v>
      </c>
      <c r="F9" s="12" t="str">
        <f t="shared" si="4"/>
        <v>London Runner Distance Club</v>
      </c>
      <c r="G9" s="12" t="s">
        <v>74</v>
      </c>
    </row>
  </sheetData>
  <mergeCells count="1">
    <mergeCell ref="A1:G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36328125" defaultRowHeight="14.75" customHeight="1" x14ac:dyDescent="0.35"/>
  <cols>
    <col min="1" max="1" width="4.6328125" style="21" customWidth="1"/>
    <col min="2" max="4" width="16.36328125" style="21" customWidth="1"/>
    <col min="5" max="5" width="26.7265625" style="21" customWidth="1"/>
    <col min="6" max="6" width="19.08984375" style="21" customWidth="1"/>
    <col min="7" max="7" width="7.08984375" style="21" customWidth="1"/>
    <col min="8" max="256" width="16.36328125" style="21" customWidth="1"/>
  </cols>
  <sheetData>
    <row r="1" spans="1:7" ht="16" customHeight="1" x14ac:dyDescent="0.35">
      <c r="A1" s="26" t="s">
        <v>90</v>
      </c>
      <c r="B1" s="26"/>
      <c r="C1" s="26"/>
      <c r="D1" s="26"/>
      <c r="E1" s="26"/>
      <c r="F1" s="26"/>
      <c r="G1" s="26"/>
    </row>
    <row r="2" spans="1:7" ht="14.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4.5" customHeight="1" x14ac:dyDescent="0.35">
      <c r="A3" s="7">
        <v>1</v>
      </c>
      <c r="B3" s="8" t="s">
        <v>12</v>
      </c>
      <c r="C3" s="9" t="s">
        <v>13</v>
      </c>
      <c r="D3" s="9" t="str">
        <f t="shared" ref="D3:D7" si="0">"M"</f>
        <v>M</v>
      </c>
      <c r="E3" s="9" t="s">
        <v>14</v>
      </c>
      <c r="F3" s="22"/>
      <c r="G3" s="9" t="s">
        <v>15</v>
      </c>
    </row>
    <row r="4" spans="1:7" ht="14.4" customHeight="1" x14ac:dyDescent="0.35">
      <c r="A4" s="10">
        <v>2</v>
      </c>
      <c r="B4" s="11" t="str">
        <f>"Kirk"</f>
        <v>Kirk</v>
      </c>
      <c r="C4" s="12" t="str">
        <f>"Hallman"</f>
        <v>Hallman</v>
      </c>
      <c r="D4" s="12" t="str">
        <f t="shared" si="0"/>
        <v>M</v>
      </c>
      <c r="E4" s="12" t="str">
        <f>"Grade 5"</f>
        <v>Grade 5</v>
      </c>
      <c r="F4" s="12" t="str">
        <f>"Unattached Ontario"</f>
        <v>Unattached Ontario</v>
      </c>
      <c r="G4" s="12" t="s">
        <v>16</v>
      </c>
    </row>
    <row r="5" spans="1:7" ht="14.4" customHeight="1" x14ac:dyDescent="0.35">
      <c r="A5" s="10">
        <v>3</v>
      </c>
      <c r="B5" s="11" t="s">
        <v>33</v>
      </c>
      <c r="C5" s="12" t="s">
        <v>34</v>
      </c>
      <c r="D5" s="12" t="str">
        <f t="shared" si="0"/>
        <v>M</v>
      </c>
      <c r="E5" s="12" t="s">
        <v>14</v>
      </c>
      <c r="F5" s="14"/>
      <c r="G5" s="12" t="s">
        <v>35</v>
      </c>
    </row>
    <row r="6" spans="1:7" ht="14.4" customHeight="1" x14ac:dyDescent="0.35">
      <c r="A6" s="10">
        <v>4</v>
      </c>
      <c r="B6" s="11" t="str">
        <f>"Noah"</f>
        <v>Noah</v>
      </c>
      <c r="C6" s="12" t="str">
        <f>"Feltham"</f>
        <v>Feltham</v>
      </c>
      <c r="D6" s="12" t="str">
        <f t="shared" si="0"/>
        <v>M</v>
      </c>
      <c r="E6" s="12" t="str">
        <f>"Grade 5"</f>
        <v>Grade 5</v>
      </c>
      <c r="F6" s="12" t="str">
        <f>"London Western T.F.C."</f>
        <v>London Western T.F.C.</v>
      </c>
      <c r="G6" s="12" t="s">
        <v>52</v>
      </c>
    </row>
    <row r="7" spans="1:7" ht="14.4" customHeight="1" x14ac:dyDescent="0.35">
      <c r="A7" s="10">
        <v>5</v>
      </c>
      <c r="B7" s="11" t="str">
        <f>"Matthew"</f>
        <v>Matthew</v>
      </c>
      <c r="C7" s="12" t="str">
        <f>"Barnard"</f>
        <v>Barnard</v>
      </c>
      <c r="D7" s="12" t="str">
        <f t="shared" si="0"/>
        <v>M</v>
      </c>
      <c r="E7" s="12" t="str">
        <f>"Grade 5"</f>
        <v>Grade 5</v>
      </c>
      <c r="F7" s="12" t="str">
        <f>"Unattached"</f>
        <v>Unattached</v>
      </c>
      <c r="G7" s="12" t="s">
        <v>60</v>
      </c>
    </row>
  </sheetData>
  <mergeCells count="1">
    <mergeCell ref="A1:G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Grade 3 Girls - Grade 3</vt:lpstr>
      <vt:lpstr>Grade 4 Girls - Grade 4</vt:lpstr>
      <vt:lpstr>Grade 5 Girls - Grade 5 Girls</vt:lpstr>
      <vt:lpstr>Grade 7 Girls - Grade 7 Girls</vt:lpstr>
      <vt:lpstr>Grade 8 Girls - Grade 8 Girls</vt:lpstr>
      <vt:lpstr>Grade 3 Boys - Grade 3 Boys</vt:lpstr>
      <vt:lpstr>Grade 4 Boys - Grade 4 Boys</vt:lpstr>
      <vt:lpstr>Grade 5 Boys - Grade 5 Boys</vt:lpstr>
      <vt:lpstr>Grade 6 Boys - Grade 6 Boys</vt:lpstr>
      <vt:lpstr>Grade 7 Boys - Grade 7 Boys</vt:lpstr>
      <vt:lpstr>Grade 8 Boys - Grade 8 Boys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Derrick Johnston</cp:lastModifiedBy>
  <dcterms:modified xsi:type="dcterms:W3CDTF">2018-09-24T15:49:49Z</dcterms:modified>
</cp:coreProperties>
</file>